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magli\Desktop\corso Excel\esamePerline\"/>
    </mc:Choice>
  </mc:AlternateContent>
  <bookViews>
    <workbookView xWindow="0" yWindow="0" windowWidth="25950" windowHeight="11760" activeTab="4"/>
  </bookViews>
  <sheets>
    <sheet name="Dati riepilogativi" sheetId="1" r:id="rId1"/>
    <sheet name="Tabella pivot" sheetId="5" r:id="rId2"/>
    <sheet name="Grafico pivot" sheetId="6" r:id="rId3"/>
    <sheet name="MERCE" sheetId="2" r:id="rId4"/>
    <sheet name="controllo" sheetId="4" r:id="rId5"/>
    <sheet name="PREZZI" sheetId="3" r:id="rId6"/>
  </sheets>
  <definedNames>
    <definedName name="perlinePrezzi" localSheetId="5">PREZZI!$A$1:$C$108</definedName>
  </definedNames>
  <calcPr calcId="152511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B14" i="1"/>
  <c r="B15" i="1"/>
  <c r="B13" i="1"/>
  <c r="B3" i="1"/>
  <c r="B2" i="1"/>
  <c r="E109" i="2"/>
  <c r="G3" i="2"/>
  <c r="C9" i="1" s="1"/>
  <c r="G4" i="2"/>
  <c r="G5" i="2"/>
  <c r="B9" i="1" s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4" i="2"/>
  <c r="F109" i="2" s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3" i="2"/>
  <c r="B8" i="1" l="1"/>
  <c r="C8" i="1"/>
  <c r="C7" i="1"/>
  <c r="B7" i="1"/>
</calcChain>
</file>

<file path=xl/connections.xml><?xml version="1.0" encoding="utf-8"?>
<connections xmlns="http://schemas.openxmlformats.org/spreadsheetml/2006/main">
  <connection id="1" name="perlinePrezzi" type="6" refreshedVersion="5" background="1" saveData="1">
    <textPr codePage="1257" sourceFile="C:\Users\laura.magli\Desktop\corso Excel\esamePerline\perlinePrezzi.txt" decimal="," thousands="." tab="0" semicolon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<sst xmlns="http://schemas.openxmlformats.org/spreadsheetml/2006/main" count="500" uniqueCount="161">
  <si>
    <t>Categorie</t>
  </si>
  <si>
    <t>Categoria A</t>
  </si>
  <si>
    <t>Categoria B</t>
  </si>
  <si>
    <t>Categoria C</t>
  </si>
  <si>
    <t>MAGAZZINO</t>
  </si>
  <si>
    <t>Numero MINIMO di confezioni</t>
  </si>
  <si>
    <t>Numero MASSIMO di confezioni</t>
  </si>
  <si>
    <t>Totale confezioni</t>
  </si>
  <si>
    <t>Numero Medio di confezioni</t>
  </si>
  <si>
    <t>Colori</t>
  </si>
  <si>
    <t>arancio</t>
  </si>
  <si>
    <t>limone</t>
  </si>
  <si>
    <t>panna</t>
  </si>
  <si>
    <t>Elenco prodotti in magazzino</t>
  </si>
  <si>
    <t xml:space="preserve">codice </t>
  </si>
  <si>
    <t>colore</t>
  </si>
  <si>
    <t>diametro in mm</t>
  </si>
  <si>
    <t>tipo</t>
  </si>
  <si>
    <t>confezioni in magazzino</t>
  </si>
  <si>
    <t>b36</t>
  </si>
  <si>
    <t>sferico</t>
  </si>
  <si>
    <t>h36</t>
  </si>
  <si>
    <t>a goccia</t>
  </si>
  <si>
    <t>b15</t>
  </si>
  <si>
    <t>h15</t>
  </si>
  <si>
    <t>b34</t>
  </si>
  <si>
    <t>chicco di riso</t>
  </si>
  <si>
    <t>h34</t>
  </si>
  <si>
    <t>b58</t>
  </si>
  <si>
    <t>pesca</t>
  </si>
  <si>
    <t>h58</t>
  </si>
  <si>
    <t>b56</t>
  </si>
  <si>
    <t>rosa polvere</t>
  </si>
  <si>
    <t>h56</t>
  </si>
  <si>
    <t>b45</t>
  </si>
  <si>
    <t>turchese</t>
  </si>
  <si>
    <t>h45</t>
  </si>
  <si>
    <t>b12</t>
  </si>
  <si>
    <t>verde smeraldo</t>
  </si>
  <si>
    <t>h12</t>
  </si>
  <si>
    <t>b71</t>
  </si>
  <si>
    <t>argento</t>
  </si>
  <si>
    <t>h71</t>
  </si>
  <si>
    <t>b72</t>
  </si>
  <si>
    <t>bronzo</t>
  </si>
  <si>
    <t>h72</t>
  </si>
  <si>
    <t>b70</t>
  </si>
  <si>
    <t>oro</t>
  </si>
  <si>
    <t>h70</t>
  </si>
  <si>
    <t>a36</t>
  </si>
  <si>
    <t>g36</t>
  </si>
  <si>
    <t>a25</t>
  </si>
  <si>
    <t>blu cina</t>
  </si>
  <si>
    <t>g25</t>
  </si>
  <si>
    <t>a44</t>
  </si>
  <si>
    <t>lilla</t>
  </si>
  <si>
    <t>g44</t>
  </si>
  <si>
    <t>a15</t>
  </si>
  <si>
    <t>g15</t>
  </si>
  <si>
    <t>a58</t>
  </si>
  <si>
    <t>g58</t>
  </si>
  <si>
    <t>a66</t>
  </si>
  <si>
    <t>g66</t>
  </si>
  <si>
    <t>g23</t>
  </si>
  <si>
    <t>a11</t>
  </si>
  <si>
    <t>viola</t>
  </si>
  <si>
    <t>c34</t>
  </si>
  <si>
    <t>i34</t>
  </si>
  <si>
    <t>c56</t>
  </si>
  <si>
    <t>i56</t>
  </si>
  <si>
    <t>c45</t>
  </si>
  <si>
    <t>i45</t>
  </si>
  <si>
    <t>c12</t>
  </si>
  <si>
    <t>i12</t>
  </si>
  <si>
    <t>a71</t>
  </si>
  <si>
    <t>c71</t>
  </si>
  <si>
    <t>g71</t>
  </si>
  <si>
    <t>i71</t>
  </si>
  <si>
    <t>a72</t>
  </si>
  <si>
    <t>c72</t>
  </si>
  <si>
    <t>g72</t>
  </si>
  <si>
    <t>i72</t>
  </si>
  <si>
    <t>a70</t>
  </si>
  <si>
    <t>c70</t>
  </si>
  <si>
    <t>g70</t>
  </si>
  <si>
    <t>i70</t>
  </si>
  <si>
    <t>d25</t>
  </si>
  <si>
    <t>l25</t>
  </si>
  <si>
    <t>d44</t>
  </si>
  <si>
    <t>l44</t>
  </si>
  <si>
    <t>d66</t>
  </si>
  <si>
    <t>l66</t>
  </si>
  <si>
    <t>d71</t>
  </si>
  <si>
    <t>l71</t>
  </si>
  <si>
    <t>d72</t>
  </si>
  <si>
    <t>l72</t>
  </si>
  <si>
    <t>d70</t>
  </si>
  <si>
    <t>l70</t>
  </si>
  <si>
    <t>e36</t>
  </si>
  <si>
    <t>f36</t>
  </si>
  <si>
    <t>m36</t>
  </si>
  <si>
    <t>n36</t>
  </si>
  <si>
    <t>e25</t>
  </si>
  <si>
    <t>m25</t>
  </si>
  <si>
    <t>e44</t>
  </si>
  <si>
    <t>m44</t>
  </si>
  <si>
    <t>e15</t>
  </si>
  <si>
    <t>f15</t>
  </si>
  <si>
    <t>m15</t>
  </si>
  <si>
    <t>n15</t>
  </si>
  <si>
    <t>f34</t>
  </si>
  <si>
    <t>n34</t>
  </si>
  <si>
    <t>e58</t>
  </si>
  <si>
    <t>f58</t>
  </si>
  <si>
    <t>m58</t>
  </si>
  <si>
    <t>n58</t>
  </si>
  <si>
    <t>e66</t>
  </si>
  <si>
    <t>f56</t>
  </si>
  <si>
    <t>m66</t>
  </si>
  <si>
    <t>n56</t>
  </si>
  <si>
    <t>f45</t>
  </si>
  <si>
    <t>n45</t>
  </si>
  <si>
    <t>e23</t>
  </si>
  <si>
    <t>f12</t>
  </si>
  <si>
    <t>m23</t>
  </si>
  <si>
    <t>n12</t>
  </si>
  <si>
    <t>e71</t>
  </si>
  <si>
    <t>f71</t>
  </si>
  <si>
    <t>m71</t>
  </si>
  <si>
    <t>nf71</t>
  </si>
  <si>
    <t>e72</t>
  </si>
  <si>
    <t>f72</t>
  </si>
  <si>
    <t>m72</t>
  </si>
  <si>
    <t>n72</t>
  </si>
  <si>
    <t>e70</t>
  </si>
  <si>
    <t>f70</t>
  </si>
  <si>
    <t>m70</t>
  </si>
  <si>
    <t>n70</t>
  </si>
  <si>
    <t>Elenco prezzo prodotti in magazzino</t>
  </si>
  <si>
    <t xml:space="preserve"> prezzo confezione </t>
  </si>
  <si>
    <t>prezzo</t>
  </si>
  <si>
    <t>categoria</t>
  </si>
  <si>
    <t>Totale</t>
  </si>
  <si>
    <t>valore di magazzino</t>
  </si>
  <si>
    <t>Somma di valore di magazzino</t>
  </si>
  <si>
    <t>Etichette di riga</t>
  </si>
  <si>
    <t>Totale complessivo</t>
  </si>
  <si>
    <t>Etichette di colonna</t>
  </si>
  <si>
    <t>Somma di prezzo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</si>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</sst>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NumberFormat="1"/>
    <xf numFmtId="0" fontId="1" fillId="2" borderId="0" xfId="0" applyFont="1" applyFill="1" applyAlignment="1">
      <alignment horizontal="center"/>
    </xf>
    <xf numFmtId="8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e" xfId="0" builtinId="0"/>
  </cellStyles>
  <dxfs count="8">
    <dxf>
      <numFmt numFmtId="0" formatCode="General"/>
    </dxf>
    <dxf>
      <numFmt numFmtId="164" formatCode="&quot;€&quot;\ #,##0.00"/>
    </dxf>
    <dxf>
      <font>
        <color rgb="FFFFC000"/>
      </font>
    </dxf>
    <dxf>
      <font>
        <color rgb="FFFFC000"/>
      </font>
    </dxf>
    <dxf>
      <numFmt numFmtId="0" formatCode="General"/>
    </dxf>
    <dxf>
      <numFmt numFmtId="164" formatCode="&quot;€&quot;\ #,##0.0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[perlineSVOLTO.xlsx]Grafico pivot!Tabella_pivot2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Prezzo per categoria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pivot'!$B$1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pivot'!$A$2:$A$14</c:f>
              <c:strCache>
                <c:ptCount val="12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l</c:v>
                </c:pt>
                <c:pt idx="10">
                  <c:v>m</c:v>
                </c:pt>
                <c:pt idx="11">
                  <c:v>n</c:v>
                </c:pt>
              </c:strCache>
            </c:strRef>
          </c:cat>
          <c:val>
            <c:numRef>
              <c:f>'Grafico pivot'!$B$2:$B$14</c:f>
              <c:numCache>
                <c:formatCode>General</c:formatCode>
                <c:ptCount val="12"/>
                <c:pt idx="0">
                  <c:v>85.8</c:v>
                </c:pt>
                <c:pt idx="1">
                  <c:v>76.400000000000006</c:v>
                </c:pt>
                <c:pt idx="2">
                  <c:v>61</c:v>
                </c:pt>
                <c:pt idx="3">
                  <c:v>59.7</c:v>
                </c:pt>
                <c:pt idx="4">
                  <c:v>107.10000000000001</c:v>
                </c:pt>
                <c:pt idx="5">
                  <c:v>107.10000000000001</c:v>
                </c:pt>
                <c:pt idx="6">
                  <c:v>85.8</c:v>
                </c:pt>
                <c:pt idx="7">
                  <c:v>76.400000000000006</c:v>
                </c:pt>
                <c:pt idx="8">
                  <c:v>61</c:v>
                </c:pt>
                <c:pt idx="9">
                  <c:v>59.7</c:v>
                </c:pt>
                <c:pt idx="10">
                  <c:v>107.10000000000001</c:v>
                </c:pt>
                <c:pt idx="11">
                  <c:v>107.10000000000001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437888"/>
        <c:axId val="421439848"/>
      </c:barChart>
      <c:catAx>
        <c:axId val="4214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1439848"/>
        <c:crosses val="autoZero"/>
        <c:auto val="1"/>
        <c:lblAlgn val="ctr"/>
        <c:lblOffset val="100"/>
        <c:noMultiLvlLbl val="0"/>
      </c:catAx>
      <c:valAx>
        <c:axId val="42143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143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76200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a Magli" refreshedDate="43123.536366203705" createdVersion="5" refreshedVersion="5" minRefreshableVersion="3" recordCount="106">
  <cacheSource type="worksheet">
    <worksheetSource name="Tabella1"/>
  </cacheSource>
  <cacheFields count="8">
    <cacheField name="codice " numFmtId="0">
      <sharedItems/>
    </cacheField>
    <cacheField name="colore" numFmtId="0">
      <sharedItems count="13">
        <s v="arancio"/>
        <s v="limone"/>
        <s v="panna"/>
        <s v="pesca"/>
        <s v="rosa polvere"/>
        <s v="turchese"/>
        <s v="verde smeraldo"/>
        <s v="argento"/>
        <s v="bronzo"/>
        <s v="oro"/>
        <s v="blu cina"/>
        <s v="lilla"/>
        <s v="viola"/>
      </sharedItems>
    </cacheField>
    <cacheField name="diametro in mm" numFmtId="0">
      <sharedItems containsSemiMixedTypes="0" containsString="0" containsNumber="1" containsInteger="1" minValue="3" maxValue="19"/>
    </cacheField>
    <cacheField name="tipo" numFmtId="0">
      <sharedItems count="3">
        <s v="sferico"/>
        <s v="a goccia"/>
        <s v="chicco di riso"/>
      </sharedItems>
    </cacheField>
    <cacheField name="confezioni in magazzino" numFmtId="0">
      <sharedItems containsSemiMixedTypes="0" containsString="0" containsNumber="1" containsInteger="1" minValue="0" maxValue="56"/>
    </cacheField>
    <cacheField name="prezzo" numFmtId="164">
      <sharedItems containsSemiMixedTypes="0" containsString="0" containsNumber="1" minValue="7.5" maxValue="11.2"/>
    </cacheField>
    <cacheField name="categoria" numFmtId="0">
      <sharedItems count="12">
        <s v="b"/>
        <s v="h"/>
        <s v="a"/>
        <s v="g"/>
        <s v="c"/>
        <s v="i"/>
        <s v="d"/>
        <s v="l"/>
        <s v="e"/>
        <s v="f"/>
        <s v="m"/>
        <s v="n"/>
      </sharedItems>
    </cacheField>
    <cacheField name="valore di magazzino" numFmtId="0">
      <sharedItems containsSemiMixedTypes="0" containsString="0" containsNumber="1" minValue="0" maxValue="57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s v="b36"/>
    <x v="0"/>
    <n v="3"/>
    <x v="0"/>
    <n v="2"/>
    <n v="7.7"/>
    <x v="0"/>
    <n v="15.4"/>
  </r>
  <r>
    <s v="h36"/>
    <x v="0"/>
    <n v="3"/>
    <x v="1"/>
    <n v="14"/>
    <n v="7.7"/>
    <x v="1"/>
    <n v="107.8"/>
  </r>
  <r>
    <s v="b15"/>
    <x v="1"/>
    <n v="3"/>
    <x v="0"/>
    <n v="53"/>
    <n v="7.7"/>
    <x v="0"/>
    <n v="408.1"/>
  </r>
  <r>
    <s v="h15"/>
    <x v="1"/>
    <n v="3"/>
    <x v="1"/>
    <n v="11"/>
    <n v="7.7"/>
    <x v="1"/>
    <n v="84.7"/>
  </r>
  <r>
    <s v="b34"/>
    <x v="2"/>
    <n v="3"/>
    <x v="2"/>
    <n v="4"/>
    <n v="7.7"/>
    <x v="0"/>
    <n v="30.8"/>
  </r>
  <r>
    <s v="h34"/>
    <x v="2"/>
    <n v="3"/>
    <x v="1"/>
    <n v="10"/>
    <n v="7.7"/>
    <x v="1"/>
    <n v="77"/>
  </r>
  <r>
    <s v="b58"/>
    <x v="3"/>
    <n v="3"/>
    <x v="0"/>
    <n v="6"/>
    <n v="7.7"/>
    <x v="0"/>
    <n v="46.2"/>
  </r>
  <r>
    <s v="h58"/>
    <x v="3"/>
    <n v="3"/>
    <x v="1"/>
    <n v="7"/>
    <n v="7.7"/>
    <x v="1"/>
    <n v="53.9"/>
  </r>
  <r>
    <s v="b56"/>
    <x v="4"/>
    <n v="3"/>
    <x v="0"/>
    <n v="6"/>
    <n v="7.7"/>
    <x v="0"/>
    <n v="46.2"/>
  </r>
  <r>
    <s v="h56"/>
    <x v="4"/>
    <n v="3"/>
    <x v="2"/>
    <n v="9"/>
    <n v="7.7"/>
    <x v="1"/>
    <n v="69.3"/>
  </r>
  <r>
    <s v="b45"/>
    <x v="5"/>
    <n v="3"/>
    <x v="0"/>
    <n v="12"/>
    <n v="7.7"/>
    <x v="0"/>
    <n v="92.4"/>
  </r>
  <r>
    <s v="h45"/>
    <x v="5"/>
    <n v="3"/>
    <x v="1"/>
    <n v="16"/>
    <n v="7.7"/>
    <x v="1"/>
    <n v="123.2"/>
  </r>
  <r>
    <s v="b12"/>
    <x v="6"/>
    <n v="3"/>
    <x v="2"/>
    <n v="10"/>
    <n v="7.7"/>
    <x v="0"/>
    <n v="77"/>
  </r>
  <r>
    <s v="h12"/>
    <x v="6"/>
    <n v="3"/>
    <x v="1"/>
    <n v="12"/>
    <n v="7.7"/>
    <x v="1"/>
    <n v="92.4"/>
  </r>
  <r>
    <s v="b71"/>
    <x v="7"/>
    <n v="3"/>
    <x v="0"/>
    <n v="43"/>
    <n v="7.5"/>
    <x v="0"/>
    <n v="322.5"/>
  </r>
  <r>
    <s v="h71"/>
    <x v="7"/>
    <n v="3"/>
    <x v="1"/>
    <n v="10"/>
    <n v="7.5"/>
    <x v="1"/>
    <n v="75"/>
  </r>
  <r>
    <s v="b72"/>
    <x v="8"/>
    <n v="3"/>
    <x v="0"/>
    <n v="33"/>
    <n v="7.5"/>
    <x v="0"/>
    <n v="247.5"/>
  </r>
  <r>
    <s v="h72"/>
    <x v="8"/>
    <n v="3"/>
    <x v="1"/>
    <n v="7"/>
    <n v="7.5"/>
    <x v="1"/>
    <n v="52.5"/>
  </r>
  <r>
    <s v="b70"/>
    <x v="9"/>
    <n v="3"/>
    <x v="0"/>
    <n v="8"/>
    <n v="7.5"/>
    <x v="0"/>
    <n v="60"/>
  </r>
  <r>
    <s v="h70"/>
    <x v="9"/>
    <n v="3"/>
    <x v="1"/>
    <n v="17"/>
    <n v="7.5"/>
    <x v="1"/>
    <n v="127.5"/>
  </r>
  <r>
    <s v="a36"/>
    <x v="0"/>
    <n v="6"/>
    <x v="0"/>
    <n v="3"/>
    <n v="8.4"/>
    <x v="2"/>
    <n v="25.200000000000003"/>
  </r>
  <r>
    <s v="g36"/>
    <x v="0"/>
    <n v="6"/>
    <x v="1"/>
    <n v="13"/>
    <n v="8.4"/>
    <x v="3"/>
    <n v="109.2"/>
  </r>
  <r>
    <s v="a25"/>
    <x v="10"/>
    <n v="5"/>
    <x v="0"/>
    <n v="45"/>
    <n v="8.4"/>
    <x v="2"/>
    <n v="378"/>
  </r>
  <r>
    <s v="g25"/>
    <x v="10"/>
    <n v="5"/>
    <x v="1"/>
    <n v="9"/>
    <n v="8.4"/>
    <x v="3"/>
    <n v="75.600000000000009"/>
  </r>
  <r>
    <s v="a44"/>
    <x v="11"/>
    <n v="5"/>
    <x v="0"/>
    <n v="55"/>
    <n v="8.4"/>
    <x v="2"/>
    <n v="462"/>
  </r>
  <r>
    <s v="g44"/>
    <x v="11"/>
    <n v="5"/>
    <x v="1"/>
    <n v="15"/>
    <n v="8.4"/>
    <x v="3"/>
    <n v="126"/>
  </r>
  <r>
    <s v="a15"/>
    <x v="1"/>
    <n v="5"/>
    <x v="0"/>
    <n v="23"/>
    <n v="8.4"/>
    <x v="2"/>
    <n v="193.20000000000002"/>
  </r>
  <r>
    <s v="g15"/>
    <x v="1"/>
    <n v="5"/>
    <x v="1"/>
    <n v="9"/>
    <n v="8.4"/>
    <x v="3"/>
    <n v="75.600000000000009"/>
  </r>
  <r>
    <s v="a58"/>
    <x v="3"/>
    <n v="7"/>
    <x v="0"/>
    <n v="12"/>
    <n v="8.4"/>
    <x v="2"/>
    <n v="100.80000000000001"/>
  </r>
  <r>
    <s v="g58"/>
    <x v="3"/>
    <n v="7"/>
    <x v="1"/>
    <n v="9"/>
    <n v="8.4"/>
    <x v="3"/>
    <n v="75.600000000000009"/>
  </r>
  <r>
    <s v="a66"/>
    <x v="4"/>
    <n v="5"/>
    <x v="0"/>
    <n v="12"/>
    <n v="8.4"/>
    <x v="2"/>
    <n v="100.80000000000001"/>
  </r>
  <r>
    <s v="g66"/>
    <x v="4"/>
    <n v="5"/>
    <x v="1"/>
    <n v="12"/>
    <n v="8.4"/>
    <x v="3"/>
    <n v="100.80000000000001"/>
  </r>
  <r>
    <s v="g23"/>
    <x v="6"/>
    <n v="5"/>
    <x v="1"/>
    <n v="8"/>
    <n v="8.4"/>
    <x v="3"/>
    <n v="67.2"/>
  </r>
  <r>
    <s v="a11"/>
    <x v="12"/>
    <n v="6"/>
    <x v="1"/>
    <n v="12"/>
    <n v="8.4"/>
    <x v="2"/>
    <n v="100.80000000000001"/>
  </r>
  <r>
    <s v="c34"/>
    <x v="2"/>
    <n v="7"/>
    <x v="0"/>
    <n v="12"/>
    <n v="8.5"/>
    <x v="4"/>
    <n v="102"/>
  </r>
  <r>
    <s v="i34"/>
    <x v="2"/>
    <n v="7"/>
    <x v="1"/>
    <n v="11"/>
    <n v="8.5"/>
    <x v="5"/>
    <n v="93.5"/>
  </r>
  <r>
    <s v="c56"/>
    <x v="4"/>
    <n v="7"/>
    <x v="0"/>
    <n v="56"/>
    <n v="8.5"/>
    <x v="4"/>
    <n v="476"/>
  </r>
  <r>
    <s v="i56"/>
    <x v="4"/>
    <n v="7"/>
    <x v="1"/>
    <n v="14"/>
    <n v="8.5"/>
    <x v="5"/>
    <n v="119"/>
  </r>
  <r>
    <s v="c45"/>
    <x v="5"/>
    <n v="7"/>
    <x v="0"/>
    <n v="23"/>
    <n v="8.5"/>
    <x v="4"/>
    <n v="195.5"/>
  </r>
  <r>
    <s v="i45"/>
    <x v="5"/>
    <n v="7"/>
    <x v="1"/>
    <n v="6"/>
    <n v="8.5"/>
    <x v="5"/>
    <n v="51"/>
  </r>
  <r>
    <s v="c12"/>
    <x v="6"/>
    <n v="6"/>
    <x v="0"/>
    <n v="34"/>
    <n v="8.5"/>
    <x v="4"/>
    <n v="289"/>
  </r>
  <r>
    <s v="i12"/>
    <x v="6"/>
    <n v="6"/>
    <x v="1"/>
    <n v="16"/>
    <n v="8.5"/>
    <x v="5"/>
    <n v="136"/>
  </r>
  <r>
    <s v="a71"/>
    <x v="7"/>
    <n v="5"/>
    <x v="0"/>
    <n v="12"/>
    <n v="9"/>
    <x v="2"/>
    <n v="108"/>
  </r>
  <r>
    <s v="c71"/>
    <x v="7"/>
    <n v="7"/>
    <x v="0"/>
    <n v="15"/>
    <n v="9"/>
    <x v="4"/>
    <n v="135"/>
  </r>
  <r>
    <s v="g71"/>
    <x v="7"/>
    <n v="5"/>
    <x v="1"/>
    <n v="6"/>
    <n v="9"/>
    <x v="3"/>
    <n v="54"/>
  </r>
  <r>
    <s v="i71"/>
    <x v="7"/>
    <n v="7"/>
    <x v="1"/>
    <n v="15"/>
    <n v="9"/>
    <x v="5"/>
    <n v="135"/>
  </r>
  <r>
    <s v="a72"/>
    <x v="8"/>
    <n v="5"/>
    <x v="0"/>
    <n v="5"/>
    <n v="9"/>
    <x v="2"/>
    <n v="45"/>
  </r>
  <r>
    <s v="c72"/>
    <x v="8"/>
    <n v="7"/>
    <x v="0"/>
    <n v="34"/>
    <n v="9"/>
    <x v="4"/>
    <n v="306"/>
  </r>
  <r>
    <s v="g72"/>
    <x v="8"/>
    <n v="5"/>
    <x v="1"/>
    <n v="4"/>
    <n v="9"/>
    <x v="3"/>
    <n v="36"/>
  </r>
  <r>
    <s v="i72"/>
    <x v="8"/>
    <n v="7"/>
    <x v="1"/>
    <n v="17"/>
    <n v="9"/>
    <x v="5"/>
    <n v="153"/>
  </r>
  <r>
    <s v="a70"/>
    <x v="9"/>
    <n v="5"/>
    <x v="0"/>
    <n v="23"/>
    <n v="9"/>
    <x v="2"/>
    <n v="207"/>
  </r>
  <r>
    <s v="c70"/>
    <x v="9"/>
    <n v="7"/>
    <x v="0"/>
    <n v="6"/>
    <n v="9"/>
    <x v="4"/>
    <n v="54"/>
  </r>
  <r>
    <s v="g70"/>
    <x v="9"/>
    <n v="5"/>
    <x v="1"/>
    <n v="4"/>
    <n v="9"/>
    <x v="3"/>
    <n v="36"/>
  </r>
  <r>
    <s v="i70"/>
    <x v="9"/>
    <n v="7"/>
    <x v="1"/>
    <n v="10"/>
    <n v="9"/>
    <x v="5"/>
    <n v="90"/>
  </r>
  <r>
    <s v="d25"/>
    <x v="10"/>
    <n v="8"/>
    <x v="0"/>
    <n v="34"/>
    <n v="9.9"/>
    <x v="6"/>
    <n v="336.6"/>
  </r>
  <r>
    <s v="l25"/>
    <x v="10"/>
    <n v="8"/>
    <x v="1"/>
    <n v="18"/>
    <n v="9.9"/>
    <x v="7"/>
    <n v="178.20000000000002"/>
  </r>
  <r>
    <s v="d44"/>
    <x v="11"/>
    <n v="8"/>
    <x v="0"/>
    <n v="12"/>
    <n v="9.9"/>
    <x v="6"/>
    <n v="118.80000000000001"/>
  </r>
  <r>
    <s v="l44"/>
    <x v="11"/>
    <n v="8"/>
    <x v="1"/>
    <n v="17"/>
    <n v="9.9"/>
    <x v="7"/>
    <n v="168.3"/>
  </r>
  <r>
    <s v="d66"/>
    <x v="4"/>
    <n v="8"/>
    <x v="0"/>
    <n v="55"/>
    <n v="9.9"/>
    <x v="6"/>
    <n v="544.5"/>
  </r>
  <r>
    <s v="l66"/>
    <x v="4"/>
    <n v="8"/>
    <x v="1"/>
    <n v="2"/>
    <n v="9.9"/>
    <x v="7"/>
    <n v="19.8"/>
  </r>
  <r>
    <s v="d71"/>
    <x v="7"/>
    <n v="8"/>
    <x v="0"/>
    <n v="17"/>
    <n v="10"/>
    <x v="6"/>
    <n v="170"/>
  </r>
  <r>
    <s v="l71"/>
    <x v="7"/>
    <n v="8"/>
    <x v="1"/>
    <n v="12"/>
    <n v="10"/>
    <x v="7"/>
    <n v="120"/>
  </r>
  <r>
    <s v="d72"/>
    <x v="8"/>
    <n v="8"/>
    <x v="0"/>
    <n v="9"/>
    <n v="10"/>
    <x v="6"/>
    <n v="90"/>
  </r>
  <r>
    <s v="l72"/>
    <x v="8"/>
    <n v="8"/>
    <x v="1"/>
    <n v="5"/>
    <n v="10"/>
    <x v="7"/>
    <n v="50"/>
  </r>
  <r>
    <s v="d70"/>
    <x v="9"/>
    <n v="8"/>
    <x v="0"/>
    <n v="16"/>
    <n v="10"/>
    <x v="6"/>
    <n v="160"/>
  </r>
  <r>
    <s v="l70"/>
    <x v="9"/>
    <n v="8"/>
    <x v="1"/>
    <n v="0"/>
    <n v="10"/>
    <x v="7"/>
    <n v="0"/>
  </r>
  <r>
    <s v="e36"/>
    <x v="0"/>
    <n v="9"/>
    <x v="0"/>
    <n v="3"/>
    <n v="10.5"/>
    <x v="8"/>
    <n v="31.5"/>
  </r>
  <r>
    <s v="f36"/>
    <x v="0"/>
    <n v="13"/>
    <x v="0"/>
    <n v="2"/>
    <n v="10.5"/>
    <x v="9"/>
    <n v="21"/>
  </r>
  <r>
    <s v="m36"/>
    <x v="0"/>
    <n v="9"/>
    <x v="2"/>
    <n v="0"/>
    <n v="10.5"/>
    <x v="10"/>
    <n v="0"/>
  </r>
  <r>
    <s v="n36"/>
    <x v="0"/>
    <n v="13"/>
    <x v="2"/>
    <n v="7"/>
    <n v="10.5"/>
    <x v="11"/>
    <n v="73.5"/>
  </r>
  <r>
    <s v="e25"/>
    <x v="10"/>
    <n v="9"/>
    <x v="0"/>
    <n v="45"/>
    <n v="10.5"/>
    <x v="8"/>
    <n v="472.5"/>
  </r>
  <r>
    <s v="m25"/>
    <x v="10"/>
    <n v="9"/>
    <x v="1"/>
    <n v="1"/>
    <n v="10.5"/>
    <x v="10"/>
    <n v="10.5"/>
  </r>
  <r>
    <s v="e44"/>
    <x v="11"/>
    <n v="9"/>
    <x v="0"/>
    <n v="55"/>
    <n v="10.5"/>
    <x v="8"/>
    <n v="577.5"/>
  </r>
  <r>
    <s v="m44"/>
    <x v="11"/>
    <n v="9"/>
    <x v="1"/>
    <n v="18"/>
    <n v="10.5"/>
    <x v="10"/>
    <n v="189"/>
  </r>
  <r>
    <s v="e15"/>
    <x v="1"/>
    <n v="9"/>
    <x v="0"/>
    <n v="23"/>
    <n v="10.5"/>
    <x v="8"/>
    <n v="241.5"/>
  </r>
  <r>
    <s v="f15"/>
    <x v="1"/>
    <n v="11"/>
    <x v="0"/>
    <n v="53"/>
    <n v="10.5"/>
    <x v="9"/>
    <n v="556.5"/>
  </r>
  <r>
    <s v="m15"/>
    <x v="1"/>
    <n v="9"/>
    <x v="1"/>
    <n v="6"/>
    <n v="10.5"/>
    <x v="10"/>
    <n v="63"/>
  </r>
  <r>
    <s v="n15"/>
    <x v="1"/>
    <n v="11"/>
    <x v="2"/>
    <n v="0"/>
    <n v="10.5"/>
    <x v="11"/>
    <n v="0"/>
  </r>
  <r>
    <s v="f34"/>
    <x v="2"/>
    <n v="12"/>
    <x v="0"/>
    <n v="4"/>
    <n v="10.5"/>
    <x v="9"/>
    <n v="42"/>
  </r>
  <r>
    <s v="n34"/>
    <x v="2"/>
    <n v="12"/>
    <x v="1"/>
    <n v="0"/>
    <n v="10.5"/>
    <x v="11"/>
    <n v="0"/>
  </r>
  <r>
    <s v="e58"/>
    <x v="3"/>
    <n v="9"/>
    <x v="0"/>
    <n v="12"/>
    <n v="10.5"/>
    <x v="8"/>
    <n v="126"/>
  </r>
  <r>
    <s v="f58"/>
    <x v="3"/>
    <n v="16"/>
    <x v="0"/>
    <n v="6"/>
    <n v="10.5"/>
    <x v="9"/>
    <n v="63"/>
  </r>
  <r>
    <s v="m58"/>
    <x v="3"/>
    <n v="9"/>
    <x v="1"/>
    <n v="9"/>
    <n v="10.5"/>
    <x v="10"/>
    <n v="94.5"/>
  </r>
  <r>
    <s v="n58"/>
    <x v="3"/>
    <n v="16"/>
    <x v="2"/>
    <n v="6"/>
    <n v="10.5"/>
    <x v="11"/>
    <n v="63"/>
  </r>
  <r>
    <s v="e66"/>
    <x v="4"/>
    <n v="9"/>
    <x v="0"/>
    <n v="12"/>
    <n v="10.5"/>
    <x v="8"/>
    <n v="126"/>
  </r>
  <r>
    <s v="f56"/>
    <x v="4"/>
    <n v="15"/>
    <x v="0"/>
    <n v="6"/>
    <n v="10.5"/>
    <x v="9"/>
    <n v="63"/>
  </r>
  <r>
    <s v="m66"/>
    <x v="4"/>
    <n v="9"/>
    <x v="1"/>
    <n v="18"/>
    <n v="10.5"/>
    <x v="10"/>
    <n v="189"/>
  </r>
  <r>
    <s v="n56"/>
    <x v="4"/>
    <n v="15"/>
    <x v="1"/>
    <n v="8"/>
    <n v="10.5"/>
    <x v="11"/>
    <n v="84"/>
  </r>
  <r>
    <s v="f45"/>
    <x v="5"/>
    <n v="14"/>
    <x v="0"/>
    <n v="12"/>
    <n v="10.5"/>
    <x v="9"/>
    <n v="126"/>
  </r>
  <r>
    <s v="n45"/>
    <x v="5"/>
    <n v="14"/>
    <x v="1"/>
    <n v="2"/>
    <n v="10.5"/>
    <x v="11"/>
    <n v="21"/>
  </r>
  <r>
    <s v="e23"/>
    <x v="6"/>
    <n v="9"/>
    <x v="0"/>
    <n v="30"/>
    <n v="10.5"/>
    <x v="8"/>
    <n v="315"/>
  </r>
  <r>
    <s v="f12"/>
    <x v="6"/>
    <n v="10"/>
    <x v="0"/>
    <n v="10"/>
    <n v="10.5"/>
    <x v="9"/>
    <n v="105"/>
  </r>
  <r>
    <s v="m23"/>
    <x v="6"/>
    <n v="9"/>
    <x v="2"/>
    <n v="17"/>
    <n v="10.5"/>
    <x v="10"/>
    <n v="178.5"/>
  </r>
  <r>
    <s v="n12"/>
    <x v="6"/>
    <n v="10"/>
    <x v="1"/>
    <n v="8"/>
    <n v="10.5"/>
    <x v="11"/>
    <n v="84"/>
  </r>
  <r>
    <s v="e71"/>
    <x v="7"/>
    <n v="9"/>
    <x v="0"/>
    <n v="12"/>
    <n v="11.2"/>
    <x v="8"/>
    <n v="134.39999999999998"/>
  </r>
  <r>
    <s v="f71"/>
    <x v="7"/>
    <n v="18"/>
    <x v="0"/>
    <n v="43"/>
    <n v="11.2"/>
    <x v="9"/>
    <n v="481.59999999999997"/>
  </r>
  <r>
    <s v="m71"/>
    <x v="7"/>
    <n v="9"/>
    <x v="1"/>
    <n v="3"/>
    <n v="11.2"/>
    <x v="10"/>
    <n v="33.599999999999994"/>
  </r>
  <r>
    <s v="nf71"/>
    <x v="7"/>
    <n v="18"/>
    <x v="1"/>
    <n v="5"/>
    <n v="11.2"/>
    <x v="11"/>
    <n v="56"/>
  </r>
  <r>
    <s v="e72"/>
    <x v="8"/>
    <n v="9"/>
    <x v="0"/>
    <n v="5"/>
    <n v="11.2"/>
    <x v="8"/>
    <n v="56"/>
  </r>
  <r>
    <s v="f72"/>
    <x v="8"/>
    <n v="19"/>
    <x v="0"/>
    <n v="33"/>
    <n v="11.2"/>
    <x v="9"/>
    <n v="369.59999999999997"/>
  </r>
  <r>
    <s v="m72"/>
    <x v="8"/>
    <n v="9"/>
    <x v="1"/>
    <n v="0"/>
    <n v="11.2"/>
    <x v="10"/>
    <n v="0"/>
  </r>
  <r>
    <s v="n72"/>
    <x v="8"/>
    <n v="19"/>
    <x v="1"/>
    <n v="17"/>
    <n v="11.2"/>
    <x v="11"/>
    <n v="190.39999999999998"/>
  </r>
  <r>
    <s v="e70"/>
    <x v="9"/>
    <n v="9"/>
    <x v="0"/>
    <n v="23"/>
    <n v="11.2"/>
    <x v="8"/>
    <n v="257.59999999999997"/>
  </r>
  <r>
    <s v="f70"/>
    <x v="9"/>
    <n v="17"/>
    <x v="0"/>
    <n v="8"/>
    <n v="11.2"/>
    <x v="9"/>
    <n v="89.6"/>
  </r>
  <r>
    <s v="m70"/>
    <x v="9"/>
    <n v="9"/>
    <x v="1"/>
    <n v="12"/>
    <n v="11.2"/>
    <x v="10"/>
    <n v="134.39999999999998"/>
  </r>
  <r>
    <s v="n70"/>
    <x v="9"/>
    <n v="17"/>
    <x v="2"/>
    <n v="19"/>
    <n v="11.2"/>
    <x v="11"/>
    <n v="212.79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5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:E18" firstHeaderRow="1" firstDataRow="2" firstDataCol="1"/>
  <pivotFields count="8">
    <pivotField showAll="0"/>
    <pivotField axis="axisRow" showAll="0">
      <items count="14">
        <item x="0"/>
        <item x="7"/>
        <item x="10"/>
        <item x="8"/>
        <item x="11"/>
        <item x="1"/>
        <item x="9"/>
        <item x="2"/>
        <item x="3"/>
        <item x="4"/>
        <item x="5"/>
        <item x="6"/>
        <item x="12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showAll="0"/>
    <pivotField numFmtId="164" showAll="0"/>
    <pivotField showAll="0"/>
    <pivotField dataField="1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omma di valore di magazzino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_pivot2" cacheId="5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 chartFormat="1">
  <location ref="A1:B14" firstHeaderRow="1" firstDataRow="1" firstDataCol="1"/>
  <pivotFields count="8">
    <pivotField showAll="0"/>
    <pivotField showAll="0"/>
    <pivotField showAll="0"/>
    <pivotField showAll="0"/>
    <pivotField showAll="0"/>
    <pivotField dataField="1" numFmtId="164" showAll="0"/>
    <pivotField axis="axisRow" showAll="0">
      <items count="13">
        <item x="2"/>
        <item x="0"/>
        <item x="4"/>
        <item x="6"/>
        <item x="8"/>
        <item x="9"/>
        <item x="3"/>
        <item x="1"/>
        <item x="5"/>
        <item x="7"/>
        <item x="10"/>
        <item x="11"/>
        <item t="default"/>
      </items>
    </pivotField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a di prezzo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perlinePrezzi" connectionId="1" autoFormatId="16" applyNumberFormats="0" applyBorderFormats="0" applyFontFormats="0" applyPatternFormats="0" applyAlignmentFormats="0" applyWidthHeightFormats="0"/>
</file>

<file path=xl/tables/table1.xml><?xml version="1.0" encoding="utf-8"?>
<table xmlns="http://schemas.openxmlformats.org/spreadsheetml/2006/main" id="1" name="Tabella1" displayName="Tabella1" ref="A2:H109" totalsRowCount="1">
  <autoFilter ref="A2:H108"/>
  <tableColumns count="8">
    <tableColumn id="1" name="codice " totalsRowLabel="Totale"/>
    <tableColumn id="2" name="colore"/>
    <tableColumn id="3" name="diametro in mm"/>
    <tableColumn id="4" name="tipo"/>
    <tableColumn id="5" name="confezioni in magazzino" totalsRowFunction="sum"/>
    <tableColumn id="6" name="prezzo" totalsRowFunction="average" dataDxfId="5" totalsRowDxfId="1">
      <calculatedColumnFormula>VLOOKUP(MERCE!A3,PREZZI!A$3:B$108,2,FALSE)</calculatedColumnFormula>
    </tableColumn>
    <tableColumn id="7" name="categoria" dataDxfId="4">
      <calculatedColumnFormula>LEFT(Tabella1[[#This Row],[codice ]])</calculatedColumnFormula>
    </tableColumn>
    <tableColumn id="8" name="valore di magazzino" dataDxfId="0">
      <calculatedColumnFormula>Tabella1[prezzo]*Tabella1[confezioni in magazzino]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17" sqref="B17"/>
    </sheetView>
  </sheetViews>
  <sheetFormatPr defaultRowHeight="15" x14ac:dyDescent="0.25"/>
  <cols>
    <col min="1" max="1" width="30" bestFit="1" customWidth="1"/>
    <col min="2" max="2" width="16.42578125" bestFit="1" customWidth="1"/>
    <col min="3" max="3" width="15.5703125" customWidth="1"/>
    <col min="4" max="4" width="15.7109375" customWidth="1"/>
    <col min="5" max="5" width="16.28515625" customWidth="1"/>
    <col min="6" max="6" width="15.5703125" customWidth="1"/>
    <col min="7" max="7" width="13.140625" customWidth="1"/>
  </cols>
  <sheetData>
    <row r="1" spans="1:7" ht="23.25" x14ac:dyDescent="0.35">
      <c r="B1" s="3" t="s">
        <v>4</v>
      </c>
      <c r="C1" s="3"/>
      <c r="D1" s="3"/>
      <c r="E1" s="3"/>
      <c r="F1" s="3"/>
      <c r="G1" s="3"/>
    </row>
    <row r="2" spans="1:7" x14ac:dyDescent="0.25">
      <c r="A2" t="s">
        <v>5</v>
      </c>
      <c r="B2" s="2">
        <f>MIN('Dati riepilogativi'!E3:E108)</f>
        <v>0</v>
      </c>
    </row>
    <row r="3" spans="1:7" x14ac:dyDescent="0.25">
      <c r="A3" t="s">
        <v>6</v>
      </c>
      <c r="B3" s="2">
        <f>MAX(Tabella1[confezioni in magazzino])</f>
        <v>56</v>
      </c>
    </row>
    <row r="5" spans="1:7" ht="23.25" x14ac:dyDescent="0.35">
      <c r="A5" s="3" t="s">
        <v>0</v>
      </c>
      <c r="B5" s="3"/>
      <c r="C5" s="3"/>
    </row>
    <row r="6" spans="1:7" x14ac:dyDescent="0.25">
      <c r="B6" s="1" t="s">
        <v>7</v>
      </c>
      <c r="C6" s="1" t="s">
        <v>8</v>
      </c>
    </row>
    <row r="7" spans="1:7" x14ac:dyDescent="0.25">
      <c r="A7" t="s">
        <v>1</v>
      </c>
      <c r="B7" s="2">
        <f>SUMIF(Tabella1[categoria],RIGHT(A7),Tabella1[confezioni in magazzino])</f>
        <v>202</v>
      </c>
      <c r="C7" s="2">
        <f>AVERAGEIF(Tabella1[categoria],RIGHT(A7),Tabella1[confezioni in magazzino])</f>
        <v>20.2</v>
      </c>
    </row>
    <row r="8" spans="1:7" x14ac:dyDescent="0.25">
      <c r="A8" t="s">
        <v>2</v>
      </c>
      <c r="B8" s="2">
        <f>SUMIF(Tabella1[categoria],RIGHT(A8),Tabella1[confezioni in magazzino])</f>
        <v>177</v>
      </c>
      <c r="C8" s="2">
        <f>AVERAGEIF(Tabella1[categoria],RIGHT(A8),Tabella1[confezioni in magazzino])</f>
        <v>17.7</v>
      </c>
    </row>
    <row r="9" spans="1:7" x14ac:dyDescent="0.25">
      <c r="A9" t="s">
        <v>3</v>
      </c>
      <c r="B9" s="2">
        <f>SUMIF(Tabella1[categoria],RIGHT(A9),Tabella1[confezioni in magazzino])</f>
        <v>180</v>
      </c>
      <c r="C9" s="2">
        <f>AVERAGEIF(Tabella1[categoria],RIGHT(A9),Tabella1[confezioni in magazzino])</f>
        <v>25.714285714285715</v>
      </c>
    </row>
    <row r="11" spans="1:7" ht="23.25" x14ac:dyDescent="0.35">
      <c r="A11" s="3" t="s">
        <v>9</v>
      </c>
      <c r="B11" s="3"/>
      <c r="C11" s="3"/>
    </row>
    <row r="12" spans="1:7" x14ac:dyDescent="0.25">
      <c r="B12" s="1" t="s">
        <v>7</v>
      </c>
      <c r="C12" s="1"/>
    </row>
    <row r="13" spans="1:7" x14ac:dyDescent="0.25">
      <c r="A13" t="s">
        <v>10</v>
      </c>
      <c r="B13">
        <f>SUMIF(Tabella1[colore],A13,Tabella1[confezioni in magazzino])</f>
        <v>44</v>
      </c>
    </row>
    <row r="14" spans="1:7" x14ac:dyDescent="0.25">
      <c r="A14" t="s">
        <v>11</v>
      </c>
      <c r="B14">
        <f>SUMIF(Tabella1[colore],A14,Tabella1[confezioni in magazzino])</f>
        <v>178</v>
      </c>
    </row>
    <row r="15" spans="1:7" x14ac:dyDescent="0.25">
      <c r="A15" t="s">
        <v>12</v>
      </c>
      <c r="B15">
        <f>SUMIF(Tabella1[colore],A15,Tabella1[confezioni in magazzino])</f>
        <v>41</v>
      </c>
    </row>
    <row r="20" ht="10.5" customHeight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</sheetData>
  <mergeCells count="3">
    <mergeCell ref="B1:G1"/>
    <mergeCell ref="A5:C5"/>
    <mergeCell ref="A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A3" sqref="A3"/>
    </sheetView>
  </sheetViews>
  <sheetFormatPr defaultRowHeight="15" x14ac:dyDescent="0.25"/>
  <cols>
    <col min="1" max="1" width="28.140625" bestFit="1" customWidth="1"/>
    <col min="2" max="2" width="21.140625" customWidth="1"/>
    <col min="3" max="3" width="12.28515625" bestFit="1" customWidth="1"/>
    <col min="4" max="4" width="7" customWidth="1"/>
    <col min="5" max="5" width="18.28515625" bestFit="1" customWidth="1"/>
  </cols>
  <sheetData>
    <row r="3" spans="1:5" x14ac:dyDescent="0.25">
      <c r="A3" s="6" t="s">
        <v>144</v>
      </c>
      <c r="B3" s="6" t="s">
        <v>147</v>
      </c>
    </row>
    <row r="4" spans="1:5" x14ac:dyDescent="0.25">
      <c r="A4" s="6" t="s">
        <v>145</v>
      </c>
      <c r="B4" t="s">
        <v>22</v>
      </c>
      <c r="C4" t="s">
        <v>26</v>
      </c>
      <c r="D4" t="s">
        <v>20</v>
      </c>
      <c r="E4" t="s">
        <v>146</v>
      </c>
    </row>
    <row r="5" spans="1:5" x14ac:dyDescent="0.25">
      <c r="A5" s="7" t="s">
        <v>10</v>
      </c>
      <c r="B5" s="2">
        <v>217</v>
      </c>
      <c r="C5" s="2">
        <v>73.5</v>
      </c>
      <c r="D5" s="2">
        <v>93.1</v>
      </c>
      <c r="E5" s="2">
        <v>383.6</v>
      </c>
    </row>
    <row r="6" spans="1:5" x14ac:dyDescent="0.25">
      <c r="A6" s="7" t="s">
        <v>41</v>
      </c>
      <c r="B6" s="2">
        <v>473.6</v>
      </c>
      <c r="C6" s="2"/>
      <c r="D6" s="2">
        <v>1351.5</v>
      </c>
      <c r="E6" s="2">
        <v>1825.1</v>
      </c>
    </row>
    <row r="7" spans="1:5" x14ac:dyDescent="0.25">
      <c r="A7" s="7" t="s">
        <v>52</v>
      </c>
      <c r="B7" s="2">
        <v>264.3</v>
      </c>
      <c r="C7" s="2"/>
      <c r="D7" s="2">
        <v>1187.0999999999999</v>
      </c>
      <c r="E7" s="2">
        <v>1451.3999999999999</v>
      </c>
    </row>
    <row r="8" spans="1:5" x14ac:dyDescent="0.25">
      <c r="A8" s="7" t="s">
        <v>44</v>
      </c>
      <c r="B8" s="2">
        <v>481.9</v>
      </c>
      <c r="C8" s="2"/>
      <c r="D8" s="2">
        <v>1114.0999999999999</v>
      </c>
      <c r="E8" s="2">
        <v>1596</v>
      </c>
    </row>
    <row r="9" spans="1:5" x14ac:dyDescent="0.25">
      <c r="A9" s="7" t="s">
        <v>55</v>
      </c>
      <c r="B9" s="2">
        <v>483.3</v>
      </c>
      <c r="C9" s="2"/>
      <c r="D9" s="2">
        <v>1158.3</v>
      </c>
      <c r="E9" s="2">
        <v>1641.6</v>
      </c>
    </row>
    <row r="10" spans="1:5" x14ac:dyDescent="0.25">
      <c r="A10" s="7" t="s">
        <v>11</v>
      </c>
      <c r="B10" s="2">
        <v>223.3</v>
      </c>
      <c r="C10" s="2">
        <v>0</v>
      </c>
      <c r="D10" s="2">
        <v>1399.3000000000002</v>
      </c>
      <c r="E10" s="2">
        <v>1622.6000000000001</v>
      </c>
    </row>
    <row r="11" spans="1:5" x14ac:dyDescent="0.25">
      <c r="A11" s="7" t="s">
        <v>47</v>
      </c>
      <c r="B11" s="2">
        <v>387.9</v>
      </c>
      <c r="C11" s="2">
        <v>212.79999999999998</v>
      </c>
      <c r="D11" s="2">
        <v>828.19999999999993</v>
      </c>
      <c r="E11" s="2">
        <v>1428.8999999999999</v>
      </c>
    </row>
    <row r="12" spans="1:5" x14ac:dyDescent="0.25">
      <c r="A12" s="7" t="s">
        <v>12</v>
      </c>
      <c r="B12" s="2">
        <v>170.5</v>
      </c>
      <c r="C12" s="2">
        <v>30.8</v>
      </c>
      <c r="D12" s="2">
        <v>144</v>
      </c>
      <c r="E12" s="2">
        <v>345.3</v>
      </c>
    </row>
    <row r="13" spans="1:5" x14ac:dyDescent="0.25">
      <c r="A13" s="7" t="s">
        <v>29</v>
      </c>
      <c r="B13" s="2">
        <v>224</v>
      </c>
      <c r="C13" s="2">
        <v>63</v>
      </c>
      <c r="D13" s="2">
        <v>336</v>
      </c>
      <c r="E13" s="2">
        <v>623</v>
      </c>
    </row>
    <row r="14" spans="1:5" x14ac:dyDescent="0.25">
      <c r="A14" s="7" t="s">
        <v>32</v>
      </c>
      <c r="B14" s="2">
        <v>512.6</v>
      </c>
      <c r="C14" s="2">
        <v>69.3</v>
      </c>
      <c r="D14" s="2">
        <v>1356.5</v>
      </c>
      <c r="E14" s="2">
        <v>1938.4</v>
      </c>
    </row>
    <row r="15" spans="1:5" x14ac:dyDescent="0.25">
      <c r="A15" s="7" t="s">
        <v>35</v>
      </c>
      <c r="B15" s="2">
        <v>195.2</v>
      </c>
      <c r="C15" s="2"/>
      <c r="D15" s="2">
        <v>413.9</v>
      </c>
      <c r="E15" s="2">
        <v>609.09999999999991</v>
      </c>
    </row>
    <row r="16" spans="1:5" x14ac:dyDescent="0.25">
      <c r="A16" s="7" t="s">
        <v>38</v>
      </c>
      <c r="B16" s="2">
        <v>379.6</v>
      </c>
      <c r="C16" s="2">
        <v>255.5</v>
      </c>
      <c r="D16" s="2">
        <v>709</v>
      </c>
      <c r="E16" s="2">
        <v>1344.1</v>
      </c>
    </row>
    <row r="17" spans="1:5" x14ac:dyDescent="0.25">
      <c r="A17" s="7" t="s">
        <v>65</v>
      </c>
      <c r="B17" s="2">
        <v>100.80000000000001</v>
      </c>
      <c r="C17" s="2"/>
      <c r="D17" s="2"/>
      <c r="E17" s="2">
        <v>100.80000000000001</v>
      </c>
    </row>
    <row r="18" spans="1:5" x14ac:dyDescent="0.25">
      <c r="A18" s="7" t="s">
        <v>146</v>
      </c>
      <c r="B18" s="2">
        <v>4114</v>
      </c>
      <c r="C18" s="2">
        <v>704.9</v>
      </c>
      <c r="D18" s="2">
        <v>10090.999999999998</v>
      </c>
      <c r="E18" s="2">
        <v>14909.899999999998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J35" sqref="J35"/>
    </sheetView>
  </sheetViews>
  <sheetFormatPr defaultRowHeight="15" x14ac:dyDescent="0.25"/>
  <cols>
    <col min="1" max="1" width="18.28515625" bestFit="1" customWidth="1"/>
    <col min="2" max="2" width="16.140625" bestFit="1" customWidth="1"/>
  </cols>
  <sheetData>
    <row r="1" spans="1:2" x14ac:dyDescent="0.25">
      <c r="A1" s="6" t="s">
        <v>145</v>
      </c>
      <c r="B1" t="s">
        <v>148</v>
      </c>
    </row>
    <row r="2" spans="1:2" x14ac:dyDescent="0.25">
      <c r="A2" s="7" t="s">
        <v>149</v>
      </c>
      <c r="B2" s="2">
        <v>85.8</v>
      </c>
    </row>
    <row r="3" spans="1:2" x14ac:dyDescent="0.25">
      <c r="A3" s="7" t="s">
        <v>150</v>
      </c>
      <c r="B3" s="2">
        <v>76.400000000000006</v>
      </c>
    </row>
    <row r="4" spans="1:2" x14ac:dyDescent="0.25">
      <c r="A4" s="7" t="s">
        <v>151</v>
      </c>
      <c r="B4" s="2">
        <v>61</v>
      </c>
    </row>
    <row r="5" spans="1:2" x14ac:dyDescent="0.25">
      <c r="A5" s="7" t="s">
        <v>152</v>
      </c>
      <c r="B5" s="2">
        <v>59.7</v>
      </c>
    </row>
    <row r="6" spans="1:2" x14ac:dyDescent="0.25">
      <c r="A6" s="7" t="s">
        <v>153</v>
      </c>
      <c r="B6" s="2">
        <v>107.10000000000001</v>
      </c>
    </row>
    <row r="7" spans="1:2" x14ac:dyDescent="0.25">
      <c r="A7" s="7" t="s">
        <v>154</v>
      </c>
      <c r="B7" s="2">
        <v>107.10000000000001</v>
      </c>
    </row>
    <row r="8" spans="1:2" x14ac:dyDescent="0.25">
      <c r="A8" s="7" t="s">
        <v>155</v>
      </c>
      <c r="B8" s="2">
        <v>85.8</v>
      </c>
    </row>
    <row r="9" spans="1:2" x14ac:dyDescent="0.25">
      <c r="A9" s="7" t="s">
        <v>156</v>
      </c>
      <c r="B9" s="2">
        <v>76.400000000000006</v>
      </c>
    </row>
    <row r="10" spans="1:2" x14ac:dyDescent="0.25">
      <c r="A10" s="7" t="s">
        <v>157</v>
      </c>
      <c r="B10" s="2">
        <v>61</v>
      </c>
    </row>
    <row r="11" spans="1:2" x14ac:dyDescent="0.25">
      <c r="A11" s="7" t="s">
        <v>158</v>
      </c>
      <c r="B11" s="2">
        <v>59.7</v>
      </c>
    </row>
    <row r="12" spans="1:2" x14ac:dyDescent="0.25">
      <c r="A12" s="7" t="s">
        <v>159</v>
      </c>
      <c r="B12" s="2">
        <v>107.10000000000001</v>
      </c>
    </row>
    <row r="13" spans="1:2" x14ac:dyDescent="0.25">
      <c r="A13" s="7" t="s">
        <v>160</v>
      </c>
      <c r="B13" s="2">
        <v>107.10000000000001</v>
      </c>
    </row>
    <row r="14" spans="1:2" x14ac:dyDescent="0.25">
      <c r="A14" s="7" t="s">
        <v>146</v>
      </c>
      <c r="B14" s="2">
        <v>994.2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3" workbookViewId="0">
      <selection activeCell="C22" sqref="C22"/>
    </sheetView>
  </sheetViews>
  <sheetFormatPr defaultRowHeight="15" x14ac:dyDescent="0.25"/>
  <cols>
    <col min="1" max="1" width="27" bestFit="1" customWidth="1"/>
    <col min="2" max="2" width="15" bestFit="1" customWidth="1"/>
    <col min="3" max="3" width="17.28515625" customWidth="1"/>
    <col min="4" max="4" width="12.28515625" bestFit="1" customWidth="1"/>
    <col min="5" max="5" width="24.28515625" customWidth="1"/>
  </cols>
  <sheetData>
    <row r="1" spans="1:8" x14ac:dyDescent="0.25">
      <c r="A1" t="s">
        <v>13</v>
      </c>
    </row>
    <row r="2" spans="1:8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140</v>
      </c>
      <c r="G2" t="s">
        <v>141</v>
      </c>
      <c r="H2" t="s">
        <v>143</v>
      </c>
    </row>
    <row r="3" spans="1:8" x14ac:dyDescent="0.25">
      <c r="A3" t="s">
        <v>19</v>
      </c>
      <c r="B3" t="s">
        <v>10</v>
      </c>
      <c r="C3">
        <v>3</v>
      </c>
      <c r="D3" t="s">
        <v>20</v>
      </c>
      <c r="E3">
        <v>2</v>
      </c>
      <c r="F3" s="5">
        <f>VLOOKUP(MERCE!A3,PREZZI!A$3:B$108,2,FALSE)</f>
        <v>7.7</v>
      </c>
      <c r="G3" t="str">
        <f>LEFT(Tabella1[[#This Row],[codice ]])</f>
        <v>b</v>
      </c>
      <c r="H3">
        <f>Tabella1[prezzo]*Tabella1[confezioni in magazzino]</f>
        <v>15.4</v>
      </c>
    </row>
    <row r="4" spans="1:8" x14ac:dyDescent="0.25">
      <c r="A4" t="s">
        <v>21</v>
      </c>
      <c r="B4" t="s">
        <v>10</v>
      </c>
      <c r="C4">
        <v>3</v>
      </c>
      <c r="D4" t="s">
        <v>22</v>
      </c>
      <c r="E4">
        <v>14</v>
      </c>
      <c r="F4" s="5">
        <f>VLOOKUP(MERCE!A4,PREZZI!A$3:B$108,2,FALSE)</f>
        <v>7.7</v>
      </c>
      <c r="G4" t="str">
        <f>LEFT(Tabella1[[#This Row],[codice ]])</f>
        <v>h</v>
      </c>
      <c r="H4">
        <f>Tabella1[prezzo]*Tabella1[confezioni in magazzino]</f>
        <v>107.8</v>
      </c>
    </row>
    <row r="5" spans="1:8" x14ac:dyDescent="0.25">
      <c r="A5" t="s">
        <v>23</v>
      </c>
      <c r="B5" t="s">
        <v>11</v>
      </c>
      <c r="C5">
        <v>3</v>
      </c>
      <c r="D5" t="s">
        <v>20</v>
      </c>
      <c r="E5">
        <v>53</v>
      </c>
      <c r="F5" s="5">
        <f>VLOOKUP(MERCE!A5,PREZZI!A$3:B$108,2,FALSE)</f>
        <v>7.7</v>
      </c>
      <c r="G5" t="str">
        <f>LEFT(Tabella1[[#This Row],[codice ]])</f>
        <v>b</v>
      </c>
      <c r="H5">
        <f>Tabella1[prezzo]*Tabella1[confezioni in magazzino]</f>
        <v>408.1</v>
      </c>
    </row>
    <row r="6" spans="1:8" x14ac:dyDescent="0.25">
      <c r="A6" t="s">
        <v>24</v>
      </c>
      <c r="B6" t="s">
        <v>11</v>
      </c>
      <c r="C6">
        <v>3</v>
      </c>
      <c r="D6" t="s">
        <v>22</v>
      </c>
      <c r="E6">
        <v>11</v>
      </c>
      <c r="F6" s="5">
        <f>VLOOKUP(MERCE!A6,PREZZI!A$3:B$108,2,FALSE)</f>
        <v>7.7</v>
      </c>
      <c r="G6" t="str">
        <f>LEFT(Tabella1[[#This Row],[codice ]])</f>
        <v>h</v>
      </c>
      <c r="H6">
        <f>Tabella1[prezzo]*Tabella1[confezioni in magazzino]</f>
        <v>84.7</v>
      </c>
    </row>
    <row r="7" spans="1:8" x14ac:dyDescent="0.25">
      <c r="A7" t="s">
        <v>25</v>
      </c>
      <c r="B7" t="s">
        <v>12</v>
      </c>
      <c r="C7">
        <v>3</v>
      </c>
      <c r="D7" t="s">
        <v>26</v>
      </c>
      <c r="E7">
        <v>4</v>
      </c>
      <c r="F7" s="5">
        <f>VLOOKUP(MERCE!A7,PREZZI!A$3:B$108,2,FALSE)</f>
        <v>7.7</v>
      </c>
      <c r="G7" t="str">
        <f>LEFT(Tabella1[[#This Row],[codice ]])</f>
        <v>b</v>
      </c>
      <c r="H7">
        <f>Tabella1[prezzo]*Tabella1[confezioni in magazzino]</f>
        <v>30.8</v>
      </c>
    </row>
    <row r="8" spans="1:8" x14ac:dyDescent="0.25">
      <c r="A8" t="s">
        <v>27</v>
      </c>
      <c r="B8" t="s">
        <v>12</v>
      </c>
      <c r="C8">
        <v>3</v>
      </c>
      <c r="D8" t="s">
        <v>22</v>
      </c>
      <c r="E8">
        <v>10</v>
      </c>
      <c r="F8" s="5">
        <f>VLOOKUP(MERCE!A8,PREZZI!A$3:B$108,2,FALSE)</f>
        <v>7.7</v>
      </c>
      <c r="G8" t="str">
        <f>LEFT(Tabella1[[#This Row],[codice ]])</f>
        <v>h</v>
      </c>
      <c r="H8">
        <f>Tabella1[prezzo]*Tabella1[confezioni in magazzino]</f>
        <v>77</v>
      </c>
    </row>
    <row r="9" spans="1:8" x14ac:dyDescent="0.25">
      <c r="A9" t="s">
        <v>28</v>
      </c>
      <c r="B9" t="s">
        <v>29</v>
      </c>
      <c r="C9">
        <v>3</v>
      </c>
      <c r="D9" t="s">
        <v>20</v>
      </c>
      <c r="E9">
        <v>6</v>
      </c>
      <c r="F9" s="5">
        <f>VLOOKUP(MERCE!A9,PREZZI!A$3:B$108,2,FALSE)</f>
        <v>7.7</v>
      </c>
      <c r="G9" t="str">
        <f>LEFT(Tabella1[[#This Row],[codice ]])</f>
        <v>b</v>
      </c>
      <c r="H9">
        <f>Tabella1[prezzo]*Tabella1[confezioni in magazzino]</f>
        <v>46.2</v>
      </c>
    </row>
    <row r="10" spans="1:8" x14ac:dyDescent="0.25">
      <c r="A10" t="s">
        <v>30</v>
      </c>
      <c r="B10" t="s">
        <v>29</v>
      </c>
      <c r="C10">
        <v>3</v>
      </c>
      <c r="D10" t="s">
        <v>22</v>
      </c>
      <c r="E10">
        <v>7</v>
      </c>
      <c r="F10" s="5">
        <f>VLOOKUP(MERCE!A10,PREZZI!A$3:B$108,2,FALSE)</f>
        <v>7.7</v>
      </c>
      <c r="G10" t="str">
        <f>LEFT(Tabella1[[#This Row],[codice ]])</f>
        <v>h</v>
      </c>
      <c r="H10">
        <f>Tabella1[prezzo]*Tabella1[confezioni in magazzino]</f>
        <v>53.9</v>
      </c>
    </row>
    <row r="11" spans="1:8" x14ac:dyDescent="0.25">
      <c r="A11" t="s">
        <v>31</v>
      </c>
      <c r="B11" t="s">
        <v>32</v>
      </c>
      <c r="C11">
        <v>3</v>
      </c>
      <c r="D11" t="s">
        <v>20</v>
      </c>
      <c r="E11">
        <v>6</v>
      </c>
      <c r="F11" s="5">
        <f>VLOOKUP(MERCE!A11,PREZZI!A$3:B$108,2,FALSE)</f>
        <v>7.7</v>
      </c>
      <c r="G11" t="str">
        <f>LEFT(Tabella1[[#This Row],[codice ]])</f>
        <v>b</v>
      </c>
      <c r="H11">
        <f>Tabella1[prezzo]*Tabella1[confezioni in magazzino]</f>
        <v>46.2</v>
      </c>
    </row>
    <row r="12" spans="1:8" x14ac:dyDescent="0.25">
      <c r="A12" t="s">
        <v>33</v>
      </c>
      <c r="B12" t="s">
        <v>32</v>
      </c>
      <c r="C12">
        <v>3</v>
      </c>
      <c r="D12" t="s">
        <v>26</v>
      </c>
      <c r="E12">
        <v>9</v>
      </c>
      <c r="F12" s="5">
        <f>VLOOKUP(MERCE!A12,PREZZI!A$3:B$108,2,FALSE)</f>
        <v>7.7</v>
      </c>
      <c r="G12" t="str">
        <f>LEFT(Tabella1[[#This Row],[codice ]])</f>
        <v>h</v>
      </c>
      <c r="H12">
        <f>Tabella1[prezzo]*Tabella1[confezioni in magazzino]</f>
        <v>69.3</v>
      </c>
    </row>
    <row r="13" spans="1:8" x14ac:dyDescent="0.25">
      <c r="A13" t="s">
        <v>34</v>
      </c>
      <c r="B13" t="s">
        <v>35</v>
      </c>
      <c r="C13">
        <v>3</v>
      </c>
      <c r="D13" t="s">
        <v>20</v>
      </c>
      <c r="E13">
        <v>12</v>
      </c>
      <c r="F13" s="5">
        <f>VLOOKUP(MERCE!A13,PREZZI!A$3:B$108,2,FALSE)</f>
        <v>7.7</v>
      </c>
      <c r="G13" t="str">
        <f>LEFT(Tabella1[[#This Row],[codice ]])</f>
        <v>b</v>
      </c>
      <c r="H13">
        <f>Tabella1[prezzo]*Tabella1[confezioni in magazzino]</f>
        <v>92.4</v>
      </c>
    </row>
    <row r="14" spans="1:8" x14ac:dyDescent="0.25">
      <c r="A14" t="s">
        <v>36</v>
      </c>
      <c r="B14" t="s">
        <v>35</v>
      </c>
      <c r="C14">
        <v>3</v>
      </c>
      <c r="D14" t="s">
        <v>22</v>
      </c>
      <c r="E14">
        <v>16</v>
      </c>
      <c r="F14" s="5">
        <f>VLOOKUP(MERCE!A14,PREZZI!A$3:B$108,2,FALSE)</f>
        <v>7.7</v>
      </c>
      <c r="G14" t="str">
        <f>LEFT(Tabella1[[#This Row],[codice ]])</f>
        <v>h</v>
      </c>
      <c r="H14">
        <f>Tabella1[prezzo]*Tabella1[confezioni in magazzino]</f>
        <v>123.2</v>
      </c>
    </row>
    <row r="15" spans="1:8" x14ac:dyDescent="0.25">
      <c r="A15" t="s">
        <v>37</v>
      </c>
      <c r="B15" t="s">
        <v>38</v>
      </c>
      <c r="C15">
        <v>3</v>
      </c>
      <c r="D15" t="s">
        <v>26</v>
      </c>
      <c r="E15">
        <v>10</v>
      </c>
      <c r="F15" s="5">
        <f>VLOOKUP(MERCE!A15,PREZZI!A$3:B$108,2,FALSE)</f>
        <v>7.7</v>
      </c>
      <c r="G15" t="str">
        <f>LEFT(Tabella1[[#This Row],[codice ]])</f>
        <v>b</v>
      </c>
      <c r="H15">
        <f>Tabella1[prezzo]*Tabella1[confezioni in magazzino]</f>
        <v>77</v>
      </c>
    </row>
    <row r="16" spans="1:8" x14ac:dyDescent="0.25">
      <c r="A16" t="s">
        <v>39</v>
      </c>
      <c r="B16" t="s">
        <v>38</v>
      </c>
      <c r="C16">
        <v>3</v>
      </c>
      <c r="D16" t="s">
        <v>22</v>
      </c>
      <c r="E16">
        <v>12</v>
      </c>
      <c r="F16" s="5">
        <f>VLOOKUP(MERCE!A16,PREZZI!A$3:B$108,2,FALSE)</f>
        <v>7.7</v>
      </c>
      <c r="G16" t="str">
        <f>LEFT(Tabella1[[#This Row],[codice ]])</f>
        <v>h</v>
      </c>
      <c r="H16">
        <f>Tabella1[prezzo]*Tabella1[confezioni in magazzino]</f>
        <v>92.4</v>
      </c>
    </row>
    <row r="17" spans="1:8" x14ac:dyDescent="0.25">
      <c r="A17" t="s">
        <v>40</v>
      </c>
      <c r="B17" t="s">
        <v>41</v>
      </c>
      <c r="C17">
        <v>3</v>
      </c>
      <c r="D17" t="s">
        <v>20</v>
      </c>
      <c r="E17">
        <v>43</v>
      </c>
      <c r="F17" s="5">
        <f>VLOOKUP(MERCE!A17,PREZZI!A$3:B$108,2,FALSE)</f>
        <v>7.5</v>
      </c>
      <c r="G17" t="str">
        <f>LEFT(Tabella1[[#This Row],[codice ]])</f>
        <v>b</v>
      </c>
      <c r="H17">
        <f>Tabella1[prezzo]*Tabella1[confezioni in magazzino]</f>
        <v>322.5</v>
      </c>
    </row>
    <row r="18" spans="1:8" x14ac:dyDescent="0.25">
      <c r="A18" t="s">
        <v>42</v>
      </c>
      <c r="B18" t="s">
        <v>41</v>
      </c>
      <c r="C18">
        <v>3</v>
      </c>
      <c r="D18" t="s">
        <v>22</v>
      </c>
      <c r="E18">
        <v>10</v>
      </c>
      <c r="F18" s="5">
        <f>VLOOKUP(MERCE!A18,PREZZI!A$3:B$108,2,FALSE)</f>
        <v>7.5</v>
      </c>
      <c r="G18" t="str">
        <f>LEFT(Tabella1[[#This Row],[codice ]])</f>
        <v>h</v>
      </c>
      <c r="H18">
        <f>Tabella1[prezzo]*Tabella1[confezioni in magazzino]</f>
        <v>75</v>
      </c>
    </row>
    <row r="19" spans="1:8" x14ac:dyDescent="0.25">
      <c r="A19" t="s">
        <v>43</v>
      </c>
      <c r="B19" t="s">
        <v>44</v>
      </c>
      <c r="C19">
        <v>3</v>
      </c>
      <c r="D19" t="s">
        <v>20</v>
      </c>
      <c r="E19">
        <v>33</v>
      </c>
      <c r="F19" s="5">
        <f>VLOOKUP(MERCE!A19,PREZZI!A$3:B$108,2,FALSE)</f>
        <v>7.5</v>
      </c>
      <c r="G19" t="str">
        <f>LEFT(Tabella1[[#This Row],[codice ]])</f>
        <v>b</v>
      </c>
      <c r="H19">
        <f>Tabella1[prezzo]*Tabella1[confezioni in magazzino]</f>
        <v>247.5</v>
      </c>
    </row>
    <row r="20" spans="1:8" x14ac:dyDescent="0.25">
      <c r="A20" t="s">
        <v>45</v>
      </c>
      <c r="B20" t="s">
        <v>44</v>
      </c>
      <c r="C20">
        <v>3</v>
      </c>
      <c r="D20" t="s">
        <v>22</v>
      </c>
      <c r="E20">
        <v>7</v>
      </c>
      <c r="F20" s="5">
        <f>VLOOKUP(MERCE!A20,PREZZI!A$3:B$108,2,FALSE)</f>
        <v>7.5</v>
      </c>
      <c r="G20" t="str">
        <f>LEFT(Tabella1[[#This Row],[codice ]])</f>
        <v>h</v>
      </c>
      <c r="H20">
        <f>Tabella1[prezzo]*Tabella1[confezioni in magazzino]</f>
        <v>52.5</v>
      </c>
    </row>
    <row r="21" spans="1:8" x14ac:dyDescent="0.25">
      <c r="A21" t="s">
        <v>46</v>
      </c>
      <c r="B21" t="s">
        <v>47</v>
      </c>
      <c r="C21">
        <v>3</v>
      </c>
      <c r="D21" t="s">
        <v>20</v>
      </c>
      <c r="E21">
        <v>8</v>
      </c>
      <c r="F21" s="5">
        <f>VLOOKUP(MERCE!A21,PREZZI!A$3:B$108,2,FALSE)</f>
        <v>7.5</v>
      </c>
      <c r="G21" t="str">
        <f>LEFT(Tabella1[[#This Row],[codice ]])</f>
        <v>b</v>
      </c>
      <c r="H21">
        <f>Tabella1[prezzo]*Tabella1[confezioni in magazzino]</f>
        <v>60</v>
      </c>
    </row>
    <row r="22" spans="1:8" x14ac:dyDescent="0.25">
      <c r="A22" t="s">
        <v>48</v>
      </c>
      <c r="B22" t="s">
        <v>47</v>
      </c>
      <c r="C22">
        <v>3</v>
      </c>
      <c r="D22" t="s">
        <v>22</v>
      </c>
      <c r="E22">
        <v>17</v>
      </c>
      <c r="F22" s="5">
        <f>VLOOKUP(MERCE!A22,PREZZI!A$3:B$108,2,FALSE)</f>
        <v>7.5</v>
      </c>
      <c r="G22" t="str">
        <f>LEFT(Tabella1[[#This Row],[codice ]])</f>
        <v>h</v>
      </c>
      <c r="H22">
        <f>Tabella1[prezzo]*Tabella1[confezioni in magazzino]</f>
        <v>127.5</v>
      </c>
    </row>
    <row r="23" spans="1:8" x14ac:dyDescent="0.25">
      <c r="A23" t="s">
        <v>49</v>
      </c>
      <c r="B23" t="s">
        <v>10</v>
      </c>
      <c r="C23">
        <v>6</v>
      </c>
      <c r="D23" t="s">
        <v>20</v>
      </c>
      <c r="E23">
        <v>3</v>
      </c>
      <c r="F23" s="5">
        <f>VLOOKUP(MERCE!A23,PREZZI!A$3:B$108,2,FALSE)</f>
        <v>8.4</v>
      </c>
      <c r="G23" t="str">
        <f>LEFT(Tabella1[[#This Row],[codice ]])</f>
        <v>a</v>
      </c>
      <c r="H23">
        <f>Tabella1[prezzo]*Tabella1[confezioni in magazzino]</f>
        <v>25.200000000000003</v>
      </c>
    </row>
    <row r="24" spans="1:8" x14ac:dyDescent="0.25">
      <c r="A24" t="s">
        <v>50</v>
      </c>
      <c r="B24" t="s">
        <v>10</v>
      </c>
      <c r="C24">
        <v>6</v>
      </c>
      <c r="D24" t="s">
        <v>22</v>
      </c>
      <c r="E24">
        <v>13</v>
      </c>
      <c r="F24" s="5">
        <f>VLOOKUP(MERCE!A24,PREZZI!A$3:B$108,2,FALSE)</f>
        <v>8.4</v>
      </c>
      <c r="G24" t="str">
        <f>LEFT(Tabella1[[#This Row],[codice ]])</f>
        <v>g</v>
      </c>
      <c r="H24">
        <f>Tabella1[prezzo]*Tabella1[confezioni in magazzino]</f>
        <v>109.2</v>
      </c>
    </row>
    <row r="25" spans="1:8" x14ac:dyDescent="0.25">
      <c r="A25" t="s">
        <v>51</v>
      </c>
      <c r="B25" t="s">
        <v>52</v>
      </c>
      <c r="C25">
        <v>5</v>
      </c>
      <c r="D25" t="s">
        <v>20</v>
      </c>
      <c r="E25">
        <v>45</v>
      </c>
      <c r="F25" s="5">
        <f>VLOOKUP(MERCE!A25,PREZZI!A$3:B$108,2,FALSE)</f>
        <v>8.4</v>
      </c>
      <c r="G25" t="str">
        <f>LEFT(Tabella1[[#This Row],[codice ]])</f>
        <v>a</v>
      </c>
      <c r="H25">
        <f>Tabella1[prezzo]*Tabella1[confezioni in magazzino]</f>
        <v>378</v>
      </c>
    </row>
    <row r="26" spans="1:8" x14ac:dyDescent="0.25">
      <c r="A26" t="s">
        <v>53</v>
      </c>
      <c r="B26" t="s">
        <v>52</v>
      </c>
      <c r="C26">
        <v>5</v>
      </c>
      <c r="D26" t="s">
        <v>22</v>
      </c>
      <c r="E26">
        <v>9</v>
      </c>
      <c r="F26" s="5">
        <f>VLOOKUP(MERCE!A26,PREZZI!A$3:B$108,2,FALSE)</f>
        <v>8.4</v>
      </c>
      <c r="G26" t="str">
        <f>LEFT(Tabella1[[#This Row],[codice ]])</f>
        <v>g</v>
      </c>
      <c r="H26">
        <f>Tabella1[prezzo]*Tabella1[confezioni in magazzino]</f>
        <v>75.600000000000009</v>
      </c>
    </row>
    <row r="27" spans="1:8" x14ac:dyDescent="0.25">
      <c r="A27" t="s">
        <v>54</v>
      </c>
      <c r="B27" t="s">
        <v>55</v>
      </c>
      <c r="C27">
        <v>5</v>
      </c>
      <c r="D27" t="s">
        <v>20</v>
      </c>
      <c r="E27">
        <v>55</v>
      </c>
      <c r="F27" s="5">
        <f>VLOOKUP(MERCE!A27,PREZZI!A$3:B$108,2,FALSE)</f>
        <v>8.4</v>
      </c>
      <c r="G27" t="str">
        <f>LEFT(Tabella1[[#This Row],[codice ]])</f>
        <v>a</v>
      </c>
      <c r="H27">
        <f>Tabella1[prezzo]*Tabella1[confezioni in magazzino]</f>
        <v>462</v>
      </c>
    </row>
    <row r="28" spans="1:8" x14ac:dyDescent="0.25">
      <c r="A28" t="s">
        <v>56</v>
      </c>
      <c r="B28" t="s">
        <v>55</v>
      </c>
      <c r="C28">
        <v>5</v>
      </c>
      <c r="D28" t="s">
        <v>22</v>
      </c>
      <c r="E28">
        <v>15</v>
      </c>
      <c r="F28" s="5">
        <f>VLOOKUP(MERCE!A28,PREZZI!A$3:B$108,2,FALSE)</f>
        <v>8.4</v>
      </c>
      <c r="G28" t="str">
        <f>LEFT(Tabella1[[#This Row],[codice ]])</f>
        <v>g</v>
      </c>
      <c r="H28">
        <f>Tabella1[prezzo]*Tabella1[confezioni in magazzino]</f>
        <v>126</v>
      </c>
    </row>
    <row r="29" spans="1:8" x14ac:dyDescent="0.25">
      <c r="A29" t="s">
        <v>57</v>
      </c>
      <c r="B29" t="s">
        <v>11</v>
      </c>
      <c r="C29">
        <v>5</v>
      </c>
      <c r="D29" t="s">
        <v>20</v>
      </c>
      <c r="E29">
        <v>23</v>
      </c>
      <c r="F29" s="5">
        <f>VLOOKUP(MERCE!A29,PREZZI!A$3:B$108,2,FALSE)</f>
        <v>8.4</v>
      </c>
      <c r="G29" t="str">
        <f>LEFT(Tabella1[[#This Row],[codice ]])</f>
        <v>a</v>
      </c>
      <c r="H29">
        <f>Tabella1[prezzo]*Tabella1[confezioni in magazzino]</f>
        <v>193.20000000000002</v>
      </c>
    </row>
    <row r="30" spans="1:8" x14ac:dyDescent="0.25">
      <c r="A30" t="s">
        <v>58</v>
      </c>
      <c r="B30" t="s">
        <v>11</v>
      </c>
      <c r="C30">
        <v>5</v>
      </c>
      <c r="D30" t="s">
        <v>22</v>
      </c>
      <c r="E30">
        <v>9</v>
      </c>
      <c r="F30" s="5">
        <f>VLOOKUP(MERCE!A30,PREZZI!A$3:B$108,2,FALSE)</f>
        <v>8.4</v>
      </c>
      <c r="G30" t="str">
        <f>LEFT(Tabella1[[#This Row],[codice ]])</f>
        <v>g</v>
      </c>
      <c r="H30">
        <f>Tabella1[prezzo]*Tabella1[confezioni in magazzino]</f>
        <v>75.600000000000009</v>
      </c>
    </row>
    <row r="31" spans="1:8" x14ac:dyDescent="0.25">
      <c r="A31" t="s">
        <v>59</v>
      </c>
      <c r="B31" t="s">
        <v>29</v>
      </c>
      <c r="C31">
        <v>7</v>
      </c>
      <c r="D31" t="s">
        <v>20</v>
      </c>
      <c r="E31">
        <v>12</v>
      </c>
      <c r="F31" s="5">
        <f>VLOOKUP(MERCE!A31,PREZZI!A$3:B$108,2,FALSE)</f>
        <v>8.4</v>
      </c>
      <c r="G31" t="str">
        <f>LEFT(Tabella1[[#This Row],[codice ]])</f>
        <v>a</v>
      </c>
      <c r="H31">
        <f>Tabella1[prezzo]*Tabella1[confezioni in magazzino]</f>
        <v>100.80000000000001</v>
      </c>
    </row>
    <row r="32" spans="1:8" x14ac:dyDescent="0.25">
      <c r="A32" t="s">
        <v>60</v>
      </c>
      <c r="B32" t="s">
        <v>29</v>
      </c>
      <c r="C32">
        <v>7</v>
      </c>
      <c r="D32" t="s">
        <v>22</v>
      </c>
      <c r="E32">
        <v>9</v>
      </c>
      <c r="F32" s="5">
        <f>VLOOKUP(MERCE!A32,PREZZI!A$3:B$108,2,FALSE)</f>
        <v>8.4</v>
      </c>
      <c r="G32" t="str">
        <f>LEFT(Tabella1[[#This Row],[codice ]])</f>
        <v>g</v>
      </c>
      <c r="H32">
        <f>Tabella1[prezzo]*Tabella1[confezioni in magazzino]</f>
        <v>75.600000000000009</v>
      </c>
    </row>
    <row r="33" spans="1:8" x14ac:dyDescent="0.25">
      <c r="A33" t="s">
        <v>61</v>
      </c>
      <c r="B33" t="s">
        <v>32</v>
      </c>
      <c r="C33">
        <v>5</v>
      </c>
      <c r="D33" t="s">
        <v>20</v>
      </c>
      <c r="E33">
        <v>12</v>
      </c>
      <c r="F33" s="5">
        <f>VLOOKUP(MERCE!A33,PREZZI!A$3:B$108,2,FALSE)</f>
        <v>8.4</v>
      </c>
      <c r="G33" t="str">
        <f>LEFT(Tabella1[[#This Row],[codice ]])</f>
        <v>a</v>
      </c>
      <c r="H33">
        <f>Tabella1[prezzo]*Tabella1[confezioni in magazzino]</f>
        <v>100.80000000000001</v>
      </c>
    </row>
    <row r="34" spans="1:8" x14ac:dyDescent="0.25">
      <c r="A34" t="s">
        <v>62</v>
      </c>
      <c r="B34" t="s">
        <v>32</v>
      </c>
      <c r="C34">
        <v>5</v>
      </c>
      <c r="D34" t="s">
        <v>22</v>
      </c>
      <c r="E34">
        <v>12</v>
      </c>
      <c r="F34" s="5">
        <f>VLOOKUP(MERCE!A34,PREZZI!A$3:B$108,2,FALSE)</f>
        <v>8.4</v>
      </c>
      <c r="G34" t="str">
        <f>LEFT(Tabella1[[#This Row],[codice ]])</f>
        <v>g</v>
      </c>
      <c r="H34">
        <f>Tabella1[prezzo]*Tabella1[confezioni in magazzino]</f>
        <v>100.80000000000001</v>
      </c>
    </row>
    <row r="35" spans="1:8" x14ac:dyDescent="0.25">
      <c r="A35" t="s">
        <v>63</v>
      </c>
      <c r="B35" t="s">
        <v>38</v>
      </c>
      <c r="C35">
        <v>5</v>
      </c>
      <c r="D35" t="s">
        <v>22</v>
      </c>
      <c r="E35">
        <v>8</v>
      </c>
      <c r="F35" s="5">
        <f>VLOOKUP(MERCE!A35,PREZZI!A$3:B$108,2,FALSE)</f>
        <v>8.4</v>
      </c>
      <c r="G35" t="str">
        <f>LEFT(Tabella1[[#This Row],[codice ]])</f>
        <v>g</v>
      </c>
      <c r="H35">
        <f>Tabella1[prezzo]*Tabella1[confezioni in magazzino]</f>
        <v>67.2</v>
      </c>
    </row>
    <row r="36" spans="1:8" x14ac:dyDescent="0.25">
      <c r="A36" t="s">
        <v>64</v>
      </c>
      <c r="B36" t="s">
        <v>65</v>
      </c>
      <c r="C36">
        <v>6</v>
      </c>
      <c r="D36" t="s">
        <v>22</v>
      </c>
      <c r="E36">
        <v>12</v>
      </c>
      <c r="F36" s="5">
        <f>VLOOKUP(MERCE!A36,PREZZI!A$3:B$108,2,FALSE)</f>
        <v>8.4</v>
      </c>
      <c r="G36" t="str">
        <f>LEFT(Tabella1[[#This Row],[codice ]])</f>
        <v>a</v>
      </c>
      <c r="H36">
        <f>Tabella1[prezzo]*Tabella1[confezioni in magazzino]</f>
        <v>100.80000000000001</v>
      </c>
    </row>
    <row r="37" spans="1:8" x14ac:dyDescent="0.25">
      <c r="A37" t="s">
        <v>66</v>
      </c>
      <c r="B37" t="s">
        <v>12</v>
      </c>
      <c r="C37">
        <v>7</v>
      </c>
      <c r="D37" t="s">
        <v>20</v>
      </c>
      <c r="E37">
        <v>12</v>
      </c>
      <c r="F37" s="5">
        <f>VLOOKUP(MERCE!A37,PREZZI!A$3:B$108,2,FALSE)</f>
        <v>8.5</v>
      </c>
      <c r="G37" t="str">
        <f>LEFT(Tabella1[[#This Row],[codice ]])</f>
        <v>c</v>
      </c>
      <c r="H37">
        <f>Tabella1[prezzo]*Tabella1[confezioni in magazzino]</f>
        <v>102</v>
      </c>
    </row>
    <row r="38" spans="1:8" x14ac:dyDescent="0.25">
      <c r="A38" t="s">
        <v>67</v>
      </c>
      <c r="B38" t="s">
        <v>12</v>
      </c>
      <c r="C38">
        <v>7</v>
      </c>
      <c r="D38" t="s">
        <v>22</v>
      </c>
      <c r="E38">
        <v>11</v>
      </c>
      <c r="F38" s="5">
        <f>VLOOKUP(MERCE!A38,PREZZI!A$3:B$108,2,FALSE)</f>
        <v>8.5</v>
      </c>
      <c r="G38" t="str">
        <f>LEFT(Tabella1[[#This Row],[codice ]])</f>
        <v>i</v>
      </c>
      <c r="H38">
        <f>Tabella1[prezzo]*Tabella1[confezioni in magazzino]</f>
        <v>93.5</v>
      </c>
    </row>
    <row r="39" spans="1:8" x14ac:dyDescent="0.25">
      <c r="A39" t="s">
        <v>68</v>
      </c>
      <c r="B39" t="s">
        <v>32</v>
      </c>
      <c r="C39">
        <v>7</v>
      </c>
      <c r="D39" t="s">
        <v>20</v>
      </c>
      <c r="E39">
        <v>56</v>
      </c>
      <c r="F39" s="5">
        <f>VLOOKUP(MERCE!A39,PREZZI!A$3:B$108,2,FALSE)</f>
        <v>8.5</v>
      </c>
      <c r="G39" t="str">
        <f>LEFT(Tabella1[[#This Row],[codice ]])</f>
        <v>c</v>
      </c>
      <c r="H39">
        <f>Tabella1[prezzo]*Tabella1[confezioni in magazzino]</f>
        <v>476</v>
      </c>
    </row>
    <row r="40" spans="1:8" x14ac:dyDescent="0.25">
      <c r="A40" t="s">
        <v>69</v>
      </c>
      <c r="B40" t="s">
        <v>32</v>
      </c>
      <c r="C40">
        <v>7</v>
      </c>
      <c r="D40" t="s">
        <v>22</v>
      </c>
      <c r="E40">
        <v>14</v>
      </c>
      <c r="F40" s="5">
        <f>VLOOKUP(MERCE!A40,PREZZI!A$3:B$108,2,FALSE)</f>
        <v>8.5</v>
      </c>
      <c r="G40" t="str">
        <f>LEFT(Tabella1[[#This Row],[codice ]])</f>
        <v>i</v>
      </c>
      <c r="H40">
        <f>Tabella1[prezzo]*Tabella1[confezioni in magazzino]</f>
        <v>119</v>
      </c>
    </row>
    <row r="41" spans="1:8" x14ac:dyDescent="0.25">
      <c r="A41" t="s">
        <v>70</v>
      </c>
      <c r="B41" t="s">
        <v>35</v>
      </c>
      <c r="C41">
        <v>7</v>
      </c>
      <c r="D41" t="s">
        <v>20</v>
      </c>
      <c r="E41">
        <v>23</v>
      </c>
      <c r="F41" s="5">
        <f>VLOOKUP(MERCE!A41,PREZZI!A$3:B$108,2,FALSE)</f>
        <v>8.5</v>
      </c>
      <c r="G41" t="str">
        <f>LEFT(Tabella1[[#This Row],[codice ]])</f>
        <v>c</v>
      </c>
      <c r="H41">
        <f>Tabella1[prezzo]*Tabella1[confezioni in magazzino]</f>
        <v>195.5</v>
      </c>
    </row>
    <row r="42" spans="1:8" x14ac:dyDescent="0.25">
      <c r="A42" t="s">
        <v>71</v>
      </c>
      <c r="B42" t="s">
        <v>35</v>
      </c>
      <c r="C42">
        <v>7</v>
      </c>
      <c r="D42" t="s">
        <v>22</v>
      </c>
      <c r="E42">
        <v>6</v>
      </c>
      <c r="F42" s="5">
        <f>VLOOKUP(MERCE!A42,PREZZI!A$3:B$108,2,FALSE)</f>
        <v>8.5</v>
      </c>
      <c r="G42" t="str">
        <f>LEFT(Tabella1[[#This Row],[codice ]])</f>
        <v>i</v>
      </c>
      <c r="H42">
        <f>Tabella1[prezzo]*Tabella1[confezioni in magazzino]</f>
        <v>51</v>
      </c>
    </row>
    <row r="43" spans="1:8" x14ac:dyDescent="0.25">
      <c r="A43" t="s">
        <v>72</v>
      </c>
      <c r="B43" t="s">
        <v>38</v>
      </c>
      <c r="C43">
        <v>6</v>
      </c>
      <c r="D43" t="s">
        <v>20</v>
      </c>
      <c r="E43">
        <v>34</v>
      </c>
      <c r="F43" s="5">
        <f>VLOOKUP(MERCE!A43,PREZZI!A$3:B$108,2,FALSE)</f>
        <v>8.5</v>
      </c>
      <c r="G43" t="str">
        <f>LEFT(Tabella1[[#This Row],[codice ]])</f>
        <v>c</v>
      </c>
      <c r="H43">
        <f>Tabella1[prezzo]*Tabella1[confezioni in magazzino]</f>
        <v>289</v>
      </c>
    </row>
    <row r="44" spans="1:8" x14ac:dyDescent="0.25">
      <c r="A44" t="s">
        <v>73</v>
      </c>
      <c r="B44" t="s">
        <v>38</v>
      </c>
      <c r="C44">
        <v>6</v>
      </c>
      <c r="D44" t="s">
        <v>22</v>
      </c>
      <c r="E44">
        <v>16</v>
      </c>
      <c r="F44" s="5">
        <f>VLOOKUP(MERCE!A44,PREZZI!A$3:B$108,2,FALSE)</f>
        <v>8.5</v>
      </c>
      <c r="G44" t="str">
        <f>LEFT(Tabella1[[#This Row],[codice ]])</f>
        <v>i</v>
      </c>
      <c r="H44">
        <f>Tabella1[prezzo]*Tabella1[confezioni in magazzino]</f>
        <v>136</v>
      </c>
    </row>
    <row r="45" spans="1:8" x14ac:dyDescent="0.25">
      <c r="A45" t="s">
        <v>74</v>
      </c>
      <c r="B45" t="s">
        <v>41</v>
      </c>
      <c r="C45">
        <v>5</v>
      </c>
      <c r="D45" t="s">
        <v>20</v>
      </c>
      <c r="E45">
        <v>12</v>
      </c>
      <c r="F45" s="5">
        <f>VLOOKUP(MERCE!A45,PREZZI!A$3:B$108,2,FALSE)</f>
        <v>9</v>
      </c>
      <c r="G45" t="str">
        <f>LEFT(Tabella1[[#This Row],[codice ]])</f>
        <v>a</v>
      </c>
      <c r="H45">
        <f>Tabella1[prezzo]*Tabella1[confezioni in magazzino]</f>
        <v>108</v>
      </c>
    </row>
    <row r="46" spans="1:8" x14ac:dyDescent="0.25">
      <c r="A46" t="s">
        <v>75</v>
      </c>
      <c r="B46" t="s">
        <v>41</v>
      </c>
      <c r="C46">
        <v>7</v>
      </c>
      <c r="D46" t="s">
        <v>20</v>
      </c>
      <c r="E46">
        <v>15</v>
      </c>
      <c r="F46" s="5">
        <f>VLOOKUP(MERCE!A46,PREZZI!A$3:B$108,2,FALSE)</f>
        <v>9</v>
      </c>
      <c r="G46" t="str">
        <f>LEFT(Tabella1[[#This Row],[codice ]])</f>
        <v>c</v>
      </c>
      <c r="H46">
        <f>Tabella1[prezzo]*Tabella1[confezioni in magazzino]</f>
        <v>135</v>
      </c>
    </row>
    <row r="47" spans="1:8" x14ac:dyDescent="0.25">
      <c r="A47" t="s">
        <v>76</v>
      </c>
      <c r="B47" t="s">
        <v>41</v>
      </c>
      <c r="C47">
        <v>5</v>
      </c>
      <c r="D47" t="s">
        <v>22</v>
      </c>
      <c r="E47">
        <v>6</v>
      </c>
      <c r="F47" s="5">
        <f>VLOOKUP(MERCE!A47,PREZZI!A$3:B$108,2,FALSE)</f>
        <v>9</v>
      </c>
      <c r="G47" t="str">
        <f>LEFT(Tabella1[[#This Row],[codice ]])</f>
        <v>g</v>
      </c>
      <c r="H47">
        <f>Tabella1[prezzo]*Tabella1[confezioni in magazzino]</f>
        <v>54</v>
      </c>
    </row>
    <row r="48" spans="1:8" x14ac:dyDescent="0.25">
      <c r="A48" t="s">
        <v>77</v>
      </c>
      <c r="B48" t="s">
        <v>41</v>
      </c>
      <c r="C48">
        <v>7</v>
      </c>
      <c r="D48" t="s">
        <v>22</v>
      </c>
      <c r="E48">
        <v>15</v>
      </c>
      <c r="F48" s="5">
        <f>VLOOKUP(MERCE!A48,PREZZI!A$3:B$108,2,FALSE)</f>
        <v>9</v>
      </c>
      <c r="G48" t="str">
        <f>LEFT(Tabella1[[#This Row],[codice ]])</f>
        <v>i</v>
      </c>
      <c r="H48">
        <f>Tabella1[prezzo]*Tabella1[confezioni in magazzino]</f>
        <v>135</v>
      </c>
    </row>
    <row r="49" spans="1:8" x14ac:dyDescent="0.25">
      <c r="A49" t="s">
        <v>78</v>
      </c>
      <c r="B49" t="s">
        <v>44</v>
      </c>
      <c r="C49">
        <v>5</v>
      </c>
      <c r="D49" t="s">
        <v>20</v>
      </c>
      <c r="E49">
        <v>5</v>
      </c>
      <c r="F49" s="5">
        <f>VLOOKUP(MERCE!A49,PREZZI!A$3:B$108,2,FALSE)</f>
        <v>9</v>
      </c>
      <c r="G49" t="str">
        <f>LEFT(Tabella1[[#This Row],[codice ]])</f>
        <v>a</v>
      </c>
      <c r="H49">
        <f>Tabella1[prezzo]*Tabella1[confezioni in magazzino]</f>
        <v>45</v>
      </c>
    </row>
    <row r="50" spans="1:8" x14ac:dyDescent="0.25">
      <c r="A50" t="s">
        <v>79</v>
      </c>
      <c r="B50" t="s">
        <v>44</v>
      </c>
      <c r="C50">
        <v>7</v>
      </c>
      <c r="D50" t="s">
        <v>20</v>
      </c>
      <c r="E50">
        <v>34</v>
      </c>
      <c r="F50" s="5">
        <f>VLOOKUP(MERCE!A50,PREZZI!A$3:B$108,2,FALSE)</f>
        <v>9</v>
      </c>
      <c r="G50" t="str">
        <f>LEFT(Tabella1[[#This Row],[codice ]])</f>
        <v>c</v>
      </c>
      <c r="H50">
        <f>Tabella1[prezzo]*Tabella1[confezioni in magazzino]</f>
        <v>306</v>
      </c>
    </row>
    <row r="51" spans="1:8" x14ac:dyDescent="0.25">
      <c r="A51" t="s">
        <v>80</v>
      </c>
      <c r="B51" t="s">
        <v>44</v>
      </c>
      <c r="C51">
        <v>5</v>
      </c>
      <c r="D51" t="s">
        <v>22</v>
      </c>
      <c r="E51">
        <v>4</v>
      </c>
      <c r="F51" s="5">
        <f>VLOOKUP(MERCE!A51,PREZZI!A$3:B$108,2,FALSE)</f>
        <v>9</v>
      </c>
      <c r="G51" t="str">
        <f>LEFT(Tabella1[[#This Row],[codice ]])</f>
        <v>g</v>
      </c>
      <c r="H51">
        <f>Tabella1[prezzo]*Tabella1[confezioni in magazzino]</f>
        <v>36</v>
      </c>
    </row>
    <row r="52" spans="1:8" x14ac:dyDescent="0.25">
      <c r="A52" t="s">
        <v>81</v>
      </c>
      <c r="B52" t="s">
        <v>44</v>
      </c>
      <c r="C52">
        <v>7</v>
      </c>
      <c r="D52" t="s">
        <v>22</v>
      </c>
      <c r="E52">
        <v>17</v>
      </c>
      <c r="F52" s="5">
        <f>VLOOKUP(MERCE!A52,PREZZI!A$3:B$108,2,FALSE)</f>
        <v>9</v>
      </c>
      <c r="G52" t="str">
        <f>LEFT(Tabella1[[#This Row],[codice ]])</f>
        <v>i</v>
      </c>
      <c r="H52">
        <f>Tabella1[prezzo]*Tabella1[confezioni in magazzino]</f>
        <v>153</v>
      </c>
    </row>
    <row r="53" spans="1:8" x14ac:dyDescent="0.25">
      <c r="A53" t="s">
        <v>82</v>
      </c>
      <c r="B53" t="s">
        <v>47</v>
      </c>
      <c r="C53">
        <v>5</v>
      </c>
      <c r="D53" t="s">
        <v>20</v>
      </c>
      <c r="E53">
        <v>23</v>
      </c>
      <c r="F53" s="5">
        <f>VLOOKUP(MERCE!A53,PREZZI!A$3:B$108,2,FALSE)</f>
        <v>9</v>
      </c>
      <c r="G53" t="str">
        <f>LEFT(Tabella1[[#This Row],[codice ]])</f>
        <v>a</v>
      </c>
      <c r="H53">
        <f>Tabella1[prezzo]*Tabella1[confezioni in magazzino]</f>
        <v>207</v>
      </c>
    </row>
    <row r="54" spans="1:8" x14ac:dyDescent="0.25">
      <c r="A54" t="s">
        <v>83</v>
      </c>
      <c r="B54" t="s">
        <v>47</v>
      </c>
      <c r="C54">
        <v>7</v>
      </c>
      <c r="D54" t="s">
        <v>20</v>
      </c>
      <c r="E54">
        <v>6</v>
      </c>
      <c r="F54" s="5">
        <f>VLOOKUP(MERCE!A54,PREZZI!A$3:B$108,2,FALSE)</f>
        <v>9</v>
      </c>
      <c r="G54" t="str">
        <f>LEFT(Tabella1[[#This Row],[codice ]])</f>
        <v>c</v>
      </c>
      <c r="H54">
        <f>Tabella1[prezzo]*Tabella1[confezioni in magazzino]</f>
        <v>54</v>
      </c>
    </row>
    <row r="55" spans="1:8" x14ac:dyDescent="0.25">
      <c r="A55" t="s">
        <v>84</v>
      </c>
      <c r="B55" t="s">
        <v>47</v>
      </c>
      <c r="C55">
        <v>5</v>
      </c>
      <c r="D55" t="s">
        <v>22</v>
      </c>
      <c r="E55">
        <v>4</v>
      </c>
      <c r="F55" s="5">
        <f>VLOOKUP(MERCE!A55,PREZZI!A$3:B$108,2,FALSE)</f>
        <v>9</v>
      </c>
      <c r="G55" t="str">
        <f>LEFT(Tabella1[[#This Row],[codice ]])</f>
        <v>g</v>
      </c>
      <c r="H55">
        <f>Tabella1[prezzo]*Tabella1[confezioni in magazzino]</f>
        <v>36</v>
      </c>
    </row>
    <row r="56" spans="1:8" x14ac:dyDescent="0.25">
      <c r="A56" t="s">
        <v>85</v>
      </c>
      <c r="B56" t="s">
        <v>47</v>
      </c>
      <c r="C56">
        <v>7</v>
      </c>
      <c r="D56" t="s">
        <v>22</v>
      </c>
      <c r="E56">
        <v>10</v>
      </c>
      <c r="F56" s="5">
        <f>VLOOKUP(MERCE!A56,PREZZI!A$3:B$108,2,FALSE)</f>
        <v>9</v>
      </c>
      <c r="G56" t="str">
        <f>LEFT(Tabella1[[#This Row],[codice ]])</f>
        <v>i</v>
      </c>
      <c r="H56">
        <f>Tabella1[prezzo]*Tabella1[confezioni in magazzino]</f>
        <v>90</v>
      </c>
    </row>
    <row r="57" spans="1:8" x14ac:dyDescent="0.25">
      <c r="A57" t="s">
        <v>86</v>
      </c>
      <c r="B57" t="s">
        <v>52</v>
      </c>
      <c r="C57">
        <v>8</v>
      </c>
      <c r="D57" t="s">
        <v>20</v>
      </c>
      <c r="E57">
        <v>34</v>
      </c>
      <c r="F57" s="5">
        <f>VLOOKUP(MERCE!A57,PREZZI!A$3:B$108,2,FALSE)</f>
        <v>9.9</v>
      </c>
      <c r="G57" t="str">
        <f>LEFT(Tabella1[[#This Row],[codice ]])</f>
        <v>d</v>
      </c>
      <c r="H57">
        <f>Tabella1[prezzo]*Tabella1[confezioni in magazzino]</f>
        <v>336.6</v>
      </c>
    </row>
    <row r="58" spans="1:8" x14ac:dyDescent="0.25">
      <c r="A58" t="s">
        <v>87</v>
      </c>
      <c r="B58" t="s">
        <v>52</v>
      </c>
      <c r="C58">
        <v>8</v>
      </c>
      <c r="D58" t="s">
        <v>22</v>
      </c>
      <c r="E58">
        <v>18</v>
      </c>
      <c r="F58" s="5">
        <f>VLOOKUP(MERCE!A58,PREZZI!A$3:B$108,2,FALSE)</f>
        <v>9.9</v>
      </c>
      <c r="G58" t="str">
        <f>LEFT(Tabella1[[#This Row],[codice ]])</f>
        <v>l</v>
      </c>
      <c r="H58">
        <f>Tabella1[prezzo]*Tabella1[confezioni in magazzino]</f>
        <v>178.20000000000002</v>
      </c>
    </row>
    <row r="59" spans="1:8" x14ac:dyDescent="0.25">
      <c r="A59" t="s">
        <v>88</v>
      </c>
      <c r="B59" t="s">
        <v>55</v>
      </c>
      <c r="C59">
        <v>8</v>
      </c>
      <c r="D59" t="s">
        <v>20</v>
      </c>
      <c r="E59">
        <v>12</v>
      </c>
      <c r="F59" s="5">
        <f>VLOOKUP(MERCE!A59,PREZZI!A$3:B$108,2,FALSE)</f>
        <v>9.9</v>
      </c>
      <c r="G59" t="str">
        <f>LEFT(Tabella1[[#This Row],[codice ]])</f>
        <v>d</v>
      </c>
      <c r="H59">
        <f>Tabella1[prezzo]*Tabella1[confezioni in magazzino]</f>
        <v>118.80000000000001</v>
      </c>
    </row>
    <row r="60" spans="1:8" x14ac:dyDescent="0.25">
      <c r="A60" t="s">
        <v>89</v>
      </c>
      <c r="B60" t="s">
        <v>55</v>
      </c>
      <c r="C60">
        <v>8</v>
      </c>
      <c r="D60" t="s">
        <v>22</v>
      </c>
      <c r="E60">
        <v>17</v>
      </c>
      <c r="F60" s="5">
        <f>VLOOKUP(MERCE!A60,PREZZI!A$3:B$108,2,FALSE)</f>
        <v>9.9</v>
      </c>
      <c r="G60" t="str">
        <f>LEFT(Tabella1[[#This Row],[codice ]])</f>
        <v>l</v>
      </c>
      <c r="H60">
        <f>Tabella1[prezzo]*Tabella1[confezioni in magazzino]</f>
        <v>168.3</v>
      </c>
    </row>
    <row r="61" spans="1:8" x14ac:dyDescent="0.25">
      <c r="A61" t="s">
        <v>90</v>
      </c>
      <c r="B61" t="s">
        <v>32</v>
      </c>
      <c r="C61">
        <v>8</v>
      </c>
      <c r="D61" t="s">
        <v>20</v>
      </c>
      <c r="E61">
        <v>55</v>
      </c>
      <c r="F61" s="5">
        <f>VLOOKUP(MERCE!A61,PREZZI!A$3:B$108,2,FALSE)</f>
        <v>9.9</v>
      </c>
      <c r="G61" t="str">
        <f>LEFT(Tabella1[[#This Row],[codice ]])</f>
        <v>d</v>
      </c>
      <c r="H61">
        <f>Tabella1[prezzo]*Tabella1[confezioni in magazzino]</f>
        <v>544.5</v>
      </c>
    </row>
    <row r="62" spans="1:8" x14ac:dyDescent="0.25">
      <c r="A62" t="s">
        <v>91</v>
      </c>
      <c r="B62" t="s">
        <v>32</v>
      </c>
      <c r="C62">
        <v>8</v>
      </c>
      <c r="D62" t="s">
        <v>22</v>
      </c>
      <c r="E62">
        <v>2</v>
      </c>
      <c r="F62" s="5">
        <f>VLOOKUP(MERCE!A62,PREZZI!A$3:B$108,2,FALSE)</f>
        <v>9.9</v>
      </c>
      <c r="G62" t="str">
        <f>LEFT(Tabella1[[#This Row],[codice ]])</f>
        <v>l</v>
      </c>
      <c r="H62">
        <f>Tabella1[prezzo]*Tabella1[confezioni in magazzino]</f>
        <v>19.8</v>
      </c>
    </row>
    <row r="63" spans="1:8" x14ac:dyDescent="0.25">
      <c r="A63" t="s">
        <v>92</v>
      </c>
      <c r="B63" t="s">
        <v>41</v>
      </c>
      <c r="C63">
        <v>8</v>
      </c>
      <c r="D63" t="s">
        <v>20</v>
      </c>
      <c r="E63">
        <v>17</v>
      </c>
      <c r="F63" s="5">
        <f>VLOOKUP(MERCE!A63,PREZZI!A$3:B$108,2,FALSE)</f>
        <v>10</v>
      </c>
      <c r="G63" t="str">
        <f>LEFT(Tabella1[[#This Row],[codice ]])</f>
        <v>d</v>
      </c>
      <c r="H63">
        <f>Tabella1[prezzo]*Tabella1[confezioni in magazzino]</f>
        <v>170</v>
      </c>
    </row>
    <row r="64" spans="1:8" x14ac:dyDescent="0.25">
      <c r="A64" t="s">
        <v>93</v>
      </c>
      <c r="B64" t="s">
        <v>41</v>
      </c>
      <c r="C64">
        <v>8</v>
      </c>
      <c r="D64" t="s">
        <v>22</v>
      </c>
      <c r="E64">
        <v>12</v>
      </c>
      <c r="F64" s="5">
        <f>VLOOKUP(MERCE!A64,PREZZI!A$3:B$108,2,FALSE)</f>
        <v>10</v>
      </c>
      <c r="G64" t="str">
        <f>LEFT(Tabella1[[#This Row],[codice ]])</f>
        <v>l</v>
      </c>
      <c r="H64">
        <f>Tabella1[prezzo]*Tabella1[confezioni in magazzino]</f>
        <v>120</v>
      </c>
    </row>
    <row r="65" spans="1:8" x14ac:dyDescent="0.25">
      <c r="A65" t="s">
        <v>94</v>
      </c>
      <c r="B65" t="s">
        <v>44</v>
      </c>
      <c r="C65">
        <v>8</v>
      </c>
      <c r="D65" t="s">
        <v>20</v>
      </c>
      <c r="E65">
        <v>9</v>
      </c>
      <c r="F65" s="5">
        <f>VLOOKUP(MERCE!A65,PREZZI!A$3:B$108,2,FALSE)</f>
        <v>10</v>
      </c>
      <c r="G65" t="str">
        <f>LEFT(Tabella1[[#This Row],[codice ]])</f>
        <v>d</v>
      </c>
      <c r="H65">
        <f>Tabella1[prezzo]*Tabella1[confezioni in magazzino]</f>
        <v>90</v>
      </c>
    </row>
    <row r="66" spans="1:8" x14ac:dyDescent="0.25">
      <c r="A66" t="s">
        <v>95</v>
      </c>
      <c r="B66" t="s">
        <v>44</v>
      </c>
      <c r="C66">
        <v>8</v>
      </c>
      <c r="D66" t="s">
        <v>22</v>
      </c>
      <c r="E66">
        <v>5</v>
      </c>
      <c r="F66" s="5">
        <f>VLOOKUP(MERCE!A66,PREZZI!A$3:B$108,2,FALSE)</f>
        <v>10</v>
      </c>
      <c r="G66" t="str">
        <f>LEFT(Tabella1[[#This Row],[codice ]])</f>
        <v>l</v>
      </c>
      <c r="H66">
        <f>Tabella1[prezzo]*Tabella1[confezioni in magazzino]</f>
        <v>50</v>
      </c>
    </row>
    <row r="67" spans="1:8" x14ac:dyDescent="0.25">
      <c r="A67" t="s">
        <v>96</v>
      </c>
      <c r="B67" t="s">
        <v>47</v>
      </c>
      <c r="C67">
        <v>8</v>
      </c>
      <c r="D67" t="s">
        <v>20</v>
      </c>
      <c r="E67">
        <v>16</v>
      </c>
      <c r="F67" s="5">
        <f>VLOOKUP(MERCE!A67,PREZZI!A$3:B$108,2,FALSE)</f>
        <v>10</v>
      </c>
      <c r="G67" t="str">
        <f>LEFT(Tabella1[[#This Row],[codice ]])</f>
        <v>d</v>
      </c>
      <c r="H67">
        <f>Tabella1[prezzo]*Tabella1[confezioni in magazzino]</f>
        <v>160</v>
      </c>
    </row>
    <row r="68" spans="1:8" x14ac:dyDescent="0.25">
      <c r="A68" t="s">
        <v>97</v>
      </c>
      <c r="B68" t="s">
        <v>47</v>
      </c>
      <c r="C68">
        <v>8</v>
      </c>
      <c r="D68" t="s">
        <v>22</v>
      </c>
      <c r="E68">
        <v>0</v>
      </c>
      <c r="F68" s="5">
        <f>VLOOKUP(MERCE!A68,PREZZI!A$3:B$108,2,FALSE)</f>
        <v>10</v>
      </c>
      <c r="G68" t="str">
        <f>LEFT(Tabella1[[#This Row],[codice ]])</f>
        <v>l</v>
      </c>
      <c r="H68">
        <f>Tabella1[prezzo]*Tabella1[confezioni in magazzino]</f>
        <v>0</v>
      </c>
    </row>
    <row r="69" spans="1:8" x14ac:dyDescent="0.25">
      <c r="A69" t="s">
        <v>98</v>
      </c>
      <c r="B69" t="s">
        <v>10</v>
      </c>
      <c r="C69">
        <v>9</v>
      </c>
      <c r="D69" t="s">
        <v>20</v>
      </c>
      <c r="E69">
        <v>3</v>
      </c>
      <c r="F69" s="5">
        <f>VLOOKUP(MERCE!A69,PREZZI!A$3:B$108,2,FALSE)</f>
        <v>10.5</v>
      </c>
      <c r="G69" t="str">
        <f>LEFT(Tabella1[[#This Row],[codice ]])</f>
        <v>e</v>
      </c>
      <c r="H69">
        <f>Tabella1[prezzo]*Tabella1[confezioni in magazzino]</f>
        <v>31.5</v>
      </c>
    </row>
    <row r="70" spans="1:8" x14ac:dyDescent="0.25">
      <c r="A70" t="s">
        <v>99</v>
      </c>
      <c r="B70" t="s">
        <v>10</v>
      </c>
      <c r="C70">
        <v>13</v>
      </c>
      <c r="D70" t="s">
        <v>20</v>
      </c>
      <c r="E70">
        <v>2</v>
      </c>
      <c r="F70" s="5">
        <f>VLOOKUP(MERCE!A70,PREZZI!A$3:B$108,2,FALSE)</f>
        <v>10.5</v>
      </c>
      <c r="G70" t="str">
        <f>LEFT(Tabella1[[#This Row],[codice ]])</f>
        <v>f</v>
      </c>
      <c r="H70">
        <f>Tabella1[prezzo]*Tabella1[confezioni in magazzino]</f>
        <v>21</v>
      </c>
    </row>
    <row r="71" spans="1:8" x14ac:dyDescent="0.25">
      <c r="A71" t="s">
        <v>100</v>
      </c>
      <c r="B71" t="s">
        <v>10</v>
      </c>
      <c r="C71">
        <v>9</v>
      </c>
      <c r="D71" t="s">
        <v>26</v>
      </c>
      <c r="E71">
        <v>0</v>
      </c>
      <c r="F71" s="5">
        <f>VLOOKUP(MERCE!A71,PREZZI!A$3:B$108,2,FALSE)</f>
        <v>10.5</v>
      </c>
      <c r="G71" t="str">
        <f>LEFT(Tabella1[[#This Row],[codice ]])</f>
        <v>m</v>
      </c>
      <c r="H71">
        <f>Tabella1[prezzo]*Tabella1[confezioni in magazzino]</f>
        <v>0</v>
      </c>
    </row>
    <row r="72" spans="1:8" x14ac:dyDescent="0.25">
      <c r="A72" t="s">
        <v>101</v>
      </c>
      <c r="B72" t="s">
        <v>10</v>
      </c>
      <c r="C72">
        <v>13</v>
      </c>
      <c r="D72" t="s">
        <v>26</v>
      </c>
      <c r="E72">
        <v>7</v>
      </c>
      <c r="F72" s="5">
        <f>VLOOKUP(MERCE!A72,PREZZI!A$3:B$108,2,FALSE)</f>
        <v>10.5</v>
      </c>
      <c r="G72" t="str">
        <f>LEFT(Tabella1[[#This Row],[codice ]])</f>
        <v>n</v>
      </c>
      <c r="H72">
        <f>Tabella1[prezzo]*Tabella1[confezioni in magazzino]</f>
        <v>73.5</v>
      </c>
    </row>
    <row r="73" spans="1:8" x14ac:dyDescent="0.25">
      <c r="A73" t="s">
        <v>102</v>
      </c>
      <c r="B73" t="s">
        <v>52</v>
      </c>
      <c r="C73">
        <v>9</v>
      </c>
      <c r="D73" t="s">
        <v>20</v>
      </c>
      <c r="E73">
        <v>45</v>
      </c>
      <c r="F73" s="5">
        <f>VLOOKUP(MERCE!A73,PREZZI!A$3:B$108,2,FALSE)</f>
        <v>10.5</v>
      </c>
      <c r="G73" t="str">
        <f>LEFT(Tabella1[[#This Row],[codice ]])</f>
        <v>e</v>
      </c>
      <c r="H73">
        <f>Tabella1[prezzo]*Tabella1[confezioni in magazzino]</f>
        <v>472.5</v>
      </c>
    </row>
    <row r="74" spans="1:8" x14ac:dyDescent="0.25">
      <c r="A74" t="s">
        <v>103</v>
      </c>
      <c r="B74" t="s">
        <v>52</v>
      </c>
      <c r="C74">
        <v>9</v>
      </c>
      <c r="D74" t="s">
        <v>22</v>
      </c>
      <c r="E74">
        <v>1</v>
      </c>
      <c r="F74" s="5">
        <f>VLOOKUP(MERCE!A74,PREZZI!A$3:B$108,2,FALSE)</f>
        <v>10.5</v>
      </c>
      <c r="G74" t="str">
        <f>LEFT(Tabella1[[#This Row],[codice ]])</f>
        <v>m</v>
      </c>
      <c r="H74">
        <f>Tabella1[prezzo]*Tabella1[confezioni in magazzino]</f>
        <v>10.5</v>
      </c>
    </row>
    <row r="75" spans="1:8" x14ac:dyDescent="0.25">
      <c r="A75" t="s">
        <v>104</v>
      </c>
      <c r="B75" t="s">
        <v>55</v>
      </c>
      <c r="C75">
        <v>9</v>
      </c>
      <c r="D75" t="s">
        <v>20</v>
      </c>
      <c r="E75">
        <v>55</v>
      </c>
      <c r="F75" s="5">
        <f>VLOOKUP(MERCE!A75,PREZZI!A$3:B$108,2,FALSE)</f>
        <v>10.5</v>
      </c>
      <c r="G75" t="str">
        <f>LEFT(Tabella1[[#This Row],[codice ]])</f>
        <v>e</v>
      </c>
      <c r="H75">
        <f>Tabella1[prezzo]*Tabella1[confezioni in magazzino]</f>
        <v>577.5</v>
      </c>
    </row>
    <row r="76" spans="1:8" x14ac:dyDescent="0.25">
      <c r="A76" t="s">
        <v>105</v>
      </c>
      <c r="B76" t="s">
        <v>55</v>
      </c>
      <c r="C76">
        <v>9</v>
      </c>
      <c r="D76" t="s">
        <v>22</v>
      </c>
      <c r="E76">
        <v>18</v>
      </c>
      <c r="F76" s="5">
        <f>VLOOKUP(MERCE!A76,PREZZI!A$3:B$108,2,FALSE)</f>
        <v>10.5</v>
      </c>
      <c r="G76" t="str">
        <f>LEFT(Tabella1[[#This Row],[codice ]])</f>
        <v>m</v>
      </c>
      <c r="H76">
        <f>Tabella1[prezzo]*Tabella1[confezioni in magazzino]</f>
        <v>189</v>
      </c>
    </row>
    <row r="77" spans="1:8" x14ac:dyDescent="0.25">
      <c r="A77" t="s">
        <v>106</v>
      </c>
      <c r="B77" t="s">
        <v>11</v>
      </c>
      <c r="C77">
        <v>9</v>
      </c>
      <c r="D77" t="s">
        <v>20</v>
      </c>
      <c r="E77">
        <v>23</v>
      </c>
      <c r="F77" s="5">
        <f>VLOOKUP(MERCE!A77,PREZZI!A$3:B$108,2,FALSE)</f>
        <v>10.5</v>
      </c>
      <c r="G77" t="str">
        <f>LEFT(Tabella1[[#This Row],[codice ]])</f>
        <v>e</v>
      </c>
      <c r="H77">
        <f>Tabella1[prezzo]*Tabella1[confezioni in magazzino]</f>
        <v>241.5</v>
      </c>
    </row>
    <row r="78" spans="1:8" x14ac:dyDescent="0.25">
      <c r="A78" t="s">
        <v>107</v>
      </c>
      <c r="B78" t="s">
        <v>11</v>
      </c>
      <c r="C78">
        <v>11</v>
      </c>
      <c r="D78" t="s">
        <v>20</v>
      </c>
      <c r="E78">
        <v>53</v>
      </c>
      <c r="F78" s="5">
        <f>VLOOKUP(MERCE!A78,PREZZI!A$3:B$108,2,FALSE)</f>
        <v>10.5</v>
      </c>
      <c r="G78" t="str">
        <f>LEFT(Tabella1[[#This Row],[codice ]])</f>
        <v>f</v>
      </c>
      <c r="H78">
        <f>Tabella1[prezzo]*Tabella1[confezioni in magazzino]</f>
        <v>556.5</v>
      </c>
    </row>
    <row r="79" spans="1:8" x14ac:dyDescent="0.25">
      <c r="A79" t="s">
        <v>108</v>
      </c>
      <c r="B79" t="s">
        <v>11</v>
      </c>
      <c r="C79">
        <v>9</v>
      </c>
      <c r="D79" t="s">
        <v>22</v>
      </c>
      <c r="E79">
        <v>6</v>
      </c>
      <c r="F79" s="5">
        <f>VLOOKUP(MERCE!A79,PREZZI!A$3:B$108,2,FALSE)</f>
        <v>10.5</v>
      </c>
      <c r="G79" t="str">
        <f>LEFT(Tabella1[[#This Row],[codice ]])</f>
        <v>m</v>
      </c>
      <c r="H79">
        <f>Tabella1[prezzo]*Tabella1[confezioni in magazzino]</f>
        <v>63</v>
      </c>
    </row>
    <row r="80" spans="1:8" x14ac:dyDescent="0.25">
      <c r="A80" t="s">
        <v>109</v>
      </c>
      <c r="B80" t="s">
        <v>11</v>
      </c>
      <c r="C80">
        <v>11</v>
      </c>
      <c r="D80" t="s">
        <v>26</v>
      </c>
      <c r="E80">
        <v>0</v>
      </c>
      <c r="F80" s="5">
        <f>VLOOKUP(MERCE!A80,PREZZI!A$3:B$108,2,FALSE)</f>
        <v>10.5</v>
      </c>
      <c r="G80" t="str">
        <f>LEFT(Tabella1[[#This Row],[codice ]])</f>
        <v>n</v>
      </c>
      <c r="H80">
        <f>Tabella1[prezzo]*Tabella1[confezioni in magazzino]</f>
        <v>0</v>
      </c>
    </row>
    <row r="81" spans="1:8" x14ac:dyDescent="0.25">
      <c r="A81" t="s">
        <v>110</v>
      </c>
      <c r="B81" t="s">
        <v>12</v>
      </c>
      <c r="C81">
        <v>12</v>
      </c>
      <c r="D81" t="s">
        <v>20</v>
      </c>
      <c r="E81">
        <v>4</v>
      </c>
      <c r="F81" s="5">
        <f>VLOOKUP(MERCE!A81,PREZZI!A$3:B$108,2,FALSE)</f>
        <v>10.5</v>
      </c>
      <c r="G81" t="str">
        <f>LEFT(Tabella1[[#This Row],[codice ]])</f>
        <v>f</v>
      </c>
      <c r="H81">
        <f>Tabella1[prezzo]*Tabella1[confezioni in magazzino]</f>
        <v>42</v>
      </c>
    </row>
    <row r="82" spans="1:8" x14ac:dyDescent="0.25">
      <c r="A82" t="s">
        <v>111</v>
      </c>
      <c r="B82" t="s">
        <v>12</v>
      </c>
      <c r="C82">
        <v>12</v>
      </c>
      <c r="D82" t="s">
        <v>22</v>
      </c>
      <c r="E82">
        <v>0</v>
      </c>
      <c r="F82" s="5">
        <f>VLOOKUP(MERCE!A82,PREZZI!A$3:B$108,2,FALSE)</f>
        <v>10.5</v>
      </c>
      <c r="G82" t="str">
        <f>LEFT(Tabella1[[#This Row],[codice ]])</f>
        <v>n</v>
      </c>
      <c r="H82">
        <f>Tabella1[prezzo]*Tabella1[confezioni in magazzino]</f>
        <v>0</v>
      </c>
    </row>
    <row r="83" spans="1:8" x14ac:dyDescent="0.25">
      <c r="A83" t="s">
        <v>112</v>
      </c>
      <c r="B83" t="s">
        <v>29</v>
      </c>
      <c r="C83">
        <v>9</v>
      </c>
      <c r="D83" t="s">
        <v>20</v>
      </c>
      <c r="E83">
        <v>12</v>
      </c>
      <c r="F83" s="5">
        <f>VLOOKUP(MERCE!A83,PREZZI!A$3:B$108,2,FALSE)</f>
        <v>10.5</v>
      </c>
      <c r="G83" t="str">
        <f>LEFT(Tabella1[[#This Row],[codice ]])</f>
        <v>e</v>
      </c>
      <c r="H83">
        <f>Tabella1[prezzo]*Tabella1[confezioni in magazzino]</f>
        <v>126</v>
      </c>
    </row>
    <row r="84" spans="1:8" x14ac:dyDescent="0.25">
      <c r="A84" t="s">
        <v>113</v>
      </c>
      <c r="B84" t="s">
        <v>29</v>
      </c>
      <c r="C84">
        <v>16</v>
      </c>
      <c r="D84" t="s">
        <v>20</v>
      </c>
      <c r="E84">
        <v>6</v>
      </c>
      <c r="F84" s="5">
        <f>VLOOKUP(MERCE!A84,PREZZI!A$3:B$108,2,FALSE)</f>
        <v>10.5</v>
      </c>
      <c r="G84" t="str">
        <f>LEFT(Tabella1[[#This Row],[codice ]])</f>
        <v>f</v>
      </c>
      <c r="H84">
        <f>Tabella1[prezzo]*Tabella1[confezioni in magazzino]</f>
        <v>63</v>
      </c>
    </row>
    <row r="85" spans="1:8" x14ac:dyDescent="0.25">
      <c r="A85" t="s">
        <v>114</v>
      </c>
      <c r="B85" t="s">
        <v>29</v>
      </c>
      <c r="C85">
        <v>9</v>
      </c>
      <c r="D85" t="s">
        <v>22</v>
      </c>
      <c r="E85">
        <v>9</v>
      </c>
      <c r="F85" s="5">
        <f>VLOOKUP(MERCE!A85,PREZZI!A$3:B$108,2,FALSE)</f>
        <v>10.5</v>
      </c>
      <c r="G85" t="str">
        <f>LEFT(Tabella1[[#This Row],[codice ]])</f>
        <v>m</v>
      </c>
      <c r="H85">
        <f>Tabella1[prezzo]*Tabella1[confezioni in magazzino]</f>
        <v>94.5</v>
      </c>
    </row>
    <row r="86" spans="1:8" x14ac:dyDescent="0.25">
      <c r="A86" t="s">
        <v>115</v>
      </c>
      <c r="B86" t="s">
        <v>29</v>
      </c>
      <c r="C86">
        <v>16</v>
      </c>
      <c r="D86" t="s">
        <v>26</v>
      </c>
      <c r="E86">
        <v>6</v>
      </c>
      <c r="F86" s="5">
        <f>VLOOKUP(MERCE!A86,PREZZI!A$3:B$108,2,FALSE)</f>
        <v>10.5</v>
      </c>
      <c r="G86" t="str">
        <f>LEFT(Tabella1[[#This Row],[codice ]])</f>
        <v>n</v>
      </c>
      <c r="H86">
        <f>Tabella1[prezzo]*Tabella1[confezioni in magazzino]</f>
        <v>63</v>
      </c>
    </row>
    <row r="87" spans="1:8" x14ac:dyDescent="0.25">
      <c r="A87" t="s">
        <v>116</v>
      </c>
      <c r="B87" t="s">
        <v>32</v>
      </c>
      <c r="C87">
        <v>9</v>
      </c>
      <c r="D87" t="s">
        <v>20</v>
      </c>
      <c r="E87">
        <v>12</v>
      </c>
      <c r="F87" s="5">
        <f>VLOOKUP(MERCE!A87,PREZZI!A$3:B$108,2,FALSE)</f>
        <v>10.5</v>
      </c>
      <c r="G87" t="str">
        <f>LEFT(Tabella1[[#This Row],[codice ]])</f>
        <v>e</v>
      </c>
      <c r="H87">
        <f>Tabella1[prezzo]*Tabella1[confezioni in magazzino]</f>
        <v>126</v>
      </c>
    </row>
    <row r="88" spans="1:8" x14ac:dyDescent="0.25">
      <c r="A88" t="s">
        <v>117</v>
      </c>
      <c r="B88" t="s">
        <v>32</v>
      </c>
      <c r="C88">
        <v>15</v>
      </c>
      <c r="D88" t="s">
        <v>20</v>
      </c>
      <c r="E88">
        <v>6</v>
      </c>
      <c r="F88" s="5">
        <f>VLOOKUP(MERCE!A88,PREZZI!A$3:B$108,2,FALSE)</f>
        <v>10.5</v>
      </c>
      <c r="G88" t="str">
        <f>LEFT(Tabella1[[#This Row],[codice ]])</f>
        <v>f</v>
      </c>
      <c r="H88">
        <f>Tabella1[prezzo]*Tabella1[confezioni in magazzino]</f>
        <v>63</v>
      </c>
    </row>
    <row r="89" spans="1:8" x14ac:dyDescent="0.25">
      <c r="A89" t="s">
        <v>118</v>
      </c>
      <c r="B89" t="s">
        <v>32</v>
      </c>
      <c r="C89">
        <v>9</v>
      </c>
      <c r="D89" t="s">
        <v>22</v>
      </c>
      <c r="E89">
        <v>18</v>
      </c>
      <c r="F89" s="5">
        <f>VLOOKUP(MERCE!A89,PREZZI!A$3:B$108,2,FALSE)</f>
        <v>10.5</v>
      </c>
      <c r="G89" t="str">
        <f>LEFT(Tabella1[[#This Row],[codice ]])</f>
        <v>m</v>
      </c>
      <c r="H89">
        <f>Tabella1[prezzo]*Tabella1[confezioni in magazzino]</f>
        <v>189</v>
      </c>
    </row>
    <row r="90" spans="1:8" x14ac:dyDescent="0.25">
      <c r="A90" t="s">
        <v>119</v>
      </c>
      <c r="B90" t="s">
        <v>32</v>
      </c>
      <c r="C90">
        <v>15</v>
      </c>
      <c r="D90" t="s">
        <v>22</v>
      </c>
      <c r="E90">
        <v>8</v>
      </c>
      <c r="F90" s="5">
        <f>VLOOKUP(MERCE!A90,PREZZI!A$3:B$108,2,FALSE)</f>
        <v>10.5</v>
      </c>
      <c r="G90" t="str">
        <f>LEFT(Tabella1[[#This Row],[codice ]])</f>
        <v>n</v>
      </c>
      <c r="H90">
        <f>Tabella1[prezzo]*Tabella1[confezioni in magazzino]</f>
        <v>84</v>
      </c>
    </row>
    <row r="91" spans="1:8" x14ac:dyDescent="0.25">
      <c r="A91" t="s">
        <v>120</v>
      </c>
      <c r="B91" t="s">
        <v>35</v>
      </c>
      <c r="C91">
        <v>14</v>
      </c>
      <c r="D91" t="s">
        <v>20</v>
      </c>
      <c r="E91">
        <v>12</v>
      </c>
      <c r="F91" s="5">
        <f>VLOOKUP(MERCE!A91,PREZZI!A$3:B$108,2,FALSE)</f>
        <v>10.5</v>
      </c>
      <c r="G91" t="str">
        <f>LEFT(Tabella1[[#This Row],[codice ]])</f>
        <v>f</v>
      </c>
      <c r="H91">
        <f>Tabella1[prezzo]*Tabella1[confezioni in magazzino]</f>
        <v>126</v>
      </c>
    </row>
    <row r="92" spans="1:8" x14ac:dyDescent="0.25">
      <c r="A92" t="s">
        <v>121</v>
      </c>
      <c r="B92" t="s">
        <v>35</v>
      </c>
      <c r="C92">
        <v>14</v>
      </c>
      <c r="D92" t="s">
        <v>22</v>
      </c>
      <c r="E92">
        <v>2</v>
      </c>
      <c r="F92" s="5">
        <f>VLOOKUP(MERCE!A92,PREZZI!A$3:B$108,2,FALSE)</f>
        <v>10.5</v>
      </c>
      <c r="G92" t="str">
        <f>LEFT(Tabella1[[#This Row],[codice ]])</f>
        <v>n</v>
      </c>
      <c r="H92">
        <f>Tabella1[prezzo]*Tabella1[confezioni in magazzino]</f>
        <v>21</v>
      </c>
    </row>
    <row r="93" spans="1:8" x14ac:dyDescent="0.25">
      <c r="A93" t="s">
        <v>122</v>
      </c>
      <c r="B93" t="s">
        <v>38</v>
      </c>
      <c r="C93">
        <v>9</v>
      </c>
      <c r="D93" t="s">
        <v>20</v>
      </c>
      <c r="E93">
        <v>30</v>
      </c>
      <c r="F93" s="5">
        <f>VLOOKUP(MERCE!A93,PREZZI!A$3:B$108,2,FALSE)</f>
        <v>10.5</v>
      </c>
      <c r="G93" t="str">
        <f>LEFT(Tabella1[[#This Row],[codice ]])</f>
        <v>e</v>
      </c>
      <c r="H93">
        <f>Tabella1[prezzo]*Tabella1[confezioni in magazzino]</f>
        <v>315</v>
      </c>
    </row>
    <row r="94" spans="1:8" x14ac:dyDescent="0.25">
      <c r="A94" t="s">
        <v>123</v>
      </c>
      <c r="B94" t="s">
        <v>38</v>
      </c>
      <c r="C94">
        <v>10</v>
      </c>
      <c r="D94" t="s">
        <v>20</v>
      </c>
      <c r="E94">
        <v>10</v>
      </c>
      <c r="F94" s="5">
        <f>VLOOKUP(MERCE!A94,PREZZI!A$3:B$108,2,FALSE)</f>
        <v>10.5</v>
      </c>
      <c r="G94" t="str">
        <f>LEFT(Tabella1[[#This Row],[codice ]])</f>
        <v>f</v>
      </c>
      <c r="H94">
        <f>Tabella1[prezzo]*Tabella1[confezioni in magazzino]</f>
        <v>105</v>
      </c>
    </row>
    <row r="95" spans="1:8" x14ac:dyDescent="0.25">
      <c r="A95" t="s">
        <v>124</v>
      </c>
      <c r="B95" t="s">
        <v>38</v>
      </c>
      <c r="C95">
        <v>9</v>
      </c>
      <c r="D95" t="s">
        <v>26</v>
      </c>
      <c r="E95">
        <v>17</v>
      </c>
      <c r="F95" s="5">
        <f>VLOOKUP(MERCE!A95,PREZZI!A$3:B$108,2,FALSE)</f>
        <v>10.5</v>
      </c>
      <c r="G95" t="str">
        <f>LEFT(Tabella1[[#This Row],[codice ]])</f>
        <v>m</v>
      </c>
      <c r="H95">
        <f>Tabella1[prezzo]*Tabella1[confezioni in magazzino]</f>
        <v>178.5</v>
      </c>
    </row>
    <row r="96" spans="1:8" x14ac:dyDescent="0.25">
      <c r="A96" t="s">
        <v>125</v>
      </c>
      <c r="B96" t="s">
        <v>38</v>
      </c>
      <c r="C96">
        <v>10</v>
      </c>
      <c r="D96" t="s">
        <v>22</v>
      </c>
      <c r="E96">
        <v>8</v>
      </c>
      <c r="F96" s="5">
        <f>VLOOKUP(MERCE!A96,PREZZI!A$3:B$108,2,FALSE)</f>
        <v>10.5</v>
      </c>
      <c r="G96" t="str">
        <f>LEFT(Tabella1[[#This Row],[codice ]])</f>
        <v>n</v>
      </c>
      <c r="H96">
        <f>Tabella1[prezzo]*Tabella1[confezioni in magazzino]</f>
        <v>84</v>
      </c>
    </row>
    <row r="97" spans="1:8" x14ac:dyDescent="0.25">
      <c r="A97" t="s">
        <v>126</v>
      </c>
      <c r="B97" t="s">
        <v>41</v>
      </c>
      <c r="C97">
        <v>9</v>
      </c>
      <c r="D97" t="s">
        <v>20</v>
      </c>
      <c r="E97">
        <v>12</v>
      </c>
      <c r="F97" s="5">
        <f>VLOOKUP(MERCE!A97,PREZZI!A$3:B$108,2,FALSE)</f>
        <v>11.2</v>
      </c>
      <c r="G97" t="str">
        <f>LEFT(Tabella1[[#This Row],[codice ]])</f>
        <v>e</v>
      </c>
      <c r="H97">
        <f>Tabella1[prezzo]*Tabella1[confezioni in magazzino]</f>
        <v>134.39999999999998</v>
      </c>
    </row>
    <row r="98" spans="1:8" x14ac:dyDescent="0.25">
      <c r="A98" t="s">
        <v>127</v>
      </c>
      <c r="B98" t="s">
        <v>41</v>
      </c>
      <c r="C98">
        <v>18</v>
      </c>
      <c r="D98" t="s">
        <v>20</v>
      </c>
      <c r="E98">
        <v>43</v>
      </c>
      <c r="F98" s="5">
        <f>VLOOKUP(MERCE!A98,PREZZI!A$3:B$108,2,FALSE)</f>
        <v>11.2</v>
      </c>
      <c r="G98" t="str">
        <f>LEFT(Tabella1[[#This Row],[codice ]])</f>
        <v>f</v>
      </c>
      <c r="H98">
        <f>Tabella1[prezzo]*Tabella1[confezioni in magazzino]</f>
        <v>481.59999999999997</v>
      </c>
    </row>
    <row r="99" spans="1:8" x14ac:dyDescent="0.25">
      <c r="A99" t="s">
        <v>128</v>
      </c>
      <c r="B99" t="s">
        <v>41</v>
      </c>
      <c r="C99">
        <v>9</v>
      </c>
      <c r="D99" t="s">
        <v>22</v>
      </c>
      <c r="E99">
        <v>3</v>
      </c>
      <c r="F99" s="5">
        <f>VLOOKUP(MERCE!A99,PREZZI!A$3:B$108,2,FALSE)</f>
        <v>11.2</v>
      </c>
      <c r="G99" t="str">
        <f>LEFT(Tabella1[[#This Row],[codice ]])</f>
        <v>m</v>
      </c>
      <c r="H99">
        <f>Tabella1[prezzo]*Tabella1[confezioni in magazzino]</f>
        <v>33.599999999999994</v>
      </c>
    </row>
    <row r="100" spans="1:8" x14ac:dyDescent="0.25">
      <c r="A100" t="s">
        <v>129</v>
      </c>
      <c r="B100" t="s">
        <v>41</v>
      </c>
      <c r="C100">
        <v>18</v>
      </c>
      <c r="D100" t="s">
        <v>22</v>
      </c>
      <c r="E100">
        <v>5</v>
      </c>
      <c r="F100" s="5">
        <f>VLOOKUP(MERCE!A100,PREZZI!A$3:B$108,2,FALSE)</f>
        <v>11.2</v>
      </c>
      <c r="G100" t="str">
        <f>LEFT(Tabella1[[#This Row],[codice ]])</f>
        <v>n</v>
      </c>
      <c r="H100">
        <f>Tabella1[prezzo]*Tabella1[confezioni in magazzino]</f>
        <v>56</v>
      </c>
    </row>
    <row r="101" spans="1:8" x14ac:dyDescent="0.25">
      <c r="A101" t="s">
        <v>130</v>
      </c>
      <c r="B101" t="s">
        <v>44</v>
      </c>
      <c r="C101">
        <v>9</v>
      </c>
      <c r="D101" t="s">
        <v>20</v>
      </c>
      <c r="E101">
        <v>5</v>
      </c>
      <c r="F101" s="5">
        <f>VLOOKUP(MERCE!A101,PREZZI!A$3:B$108,2,FALSE)</f>
        <v>11.2</v>
      </c>
      <c r="G101" t="str">
        <f>LEFT(Tabella1[[#This Row],[codice ]])</f>
        <v>e</v>
      </c>
      <c r="H101">
        <f>Tabella1[prezzo]*Tabella1[confezioni in magazzino]</f>
        <v>56</v>
      </c>
    </row>
    <row r="102" spans="1:8" x14ac:dyDescent="0.25">
      <c r="A102" t="s">
        <v>131</v>
      </c>
      <c r="B102" t="s">
        <v>44</v>
      </c>
      <c r="C102">
        <v>19</v>
      </c>
      <c r="D102" t="s">
        <v>20</v>
      </c>
      <c r="E102">
        <v>33</v>
      </c>
      <c r="F102" s="5">
        <f>VLOOKUP(MERCE!A102,PREZZI!A$3:B$108,2,FALSE)</f>
        <v>11.2</v>
      </c>
      <c r="G102" t="str">
        <f>LEFT(Tabella1[[#This Row],[codice ]])</f>
        <v>f</v>
      </c>
      <c r="H102">
        <f>Tabella1[prezzo]*Tabella1[confezioni in magazzino]</f>
        <v>369.59999999999997</v>
      </c>
    </row>
    <row r="103" spans="1:8" x14ac:dyDescent="0.25">
      <c r="A103" t="s">
        <v>132</v>
      </c>
      <c r="B103" t="s">
        <v>44</v>
      </c>
      <c r="C103">
        <v>9</v>
      </c>
      <c r="D103" t="s">
        <v>22</v>
      </c>
      <c r="E103">
        <v>0</v>
      </c>
      <c r="F103" s="5">
        <f>VLOOKUP(MERCE!A103,PREZZI!A$3:B$108,2,FALSE)</f>
        <v>11.2</v>
      </c>
      <c r="G103" t="str">
        <f>LEFT(Tabella1[[#This Row],[codice ]])</f>
        <v>m</v>
      </c>
      <c r="H103">
        <f>Tabella1[prezzo]*Tabella1[confezioni in magazzino]</f>
        <v>0</v>
      </c>
    </row>
    <row r="104" spans="1:8" x14ac:dyDescent="0.25">
      <c r="A104" t="s">
        <v>133</v>
      </c>
      <c r="B104" t="s">
        <v>44</v>
      </c>
      <c r="C104">
        <v>19</v>
      </c>
      <c r="D104" t="s">
        <v>22</v>
      </c>
      <c r="E104">
        <v>17</v>
      </c>
      <c r="F104" s="5">
        <f>VLOOKUP(MERCE!A104,PREZZI!A$3:B$108,2,FALSE)</f>
        <v>11.2</v>
      </c>
      <c r="G104" t="str">
        <f>LEFT(Tabella1[[#This Row],[codice ]])</f>
        <v>n</v>
      </c>
      <c r="H104">
        <f>Tabella1[prezzo]*Tabella1[confezioni in magazzino]</f>
        <v>190.39999999999998</v>
      </c>
    </row>
    <row r="105" spans="1:8" x14ac:dyDescent="0.25">
      <c r="A105" t="s">
        <v>134</v>
      </c>
      <c r="B105" t="s">
        <v>47</v>
      </c>
      <c r="C105">
        <v>9</v>
      </c>
      <c r="D105" t="s">
        <v>20</v>
      </c>
      <c r="E105">
        <v>23</v>
      </c>
      <c r="F105" s="5">
        <f>VLOOKUP(MERCE!A105,PREZZI!A$3:B$108,2,FALSE)</f>
        <v>11.2</v>
      </c>
      <c r="G105" t="str">
        <f>LEFT(Tabella1[[#This Row],[codice ]])</f>
        <v>e</v>
      </c>
      <c r="H105">
        <f>Tabella1[prezzo]*Tabella1[confezioni in magazzino]</f>
        <v>257.59999999999997</v>
      </c>
    </row>
    <row r="106" spans="1:8" x14ac:dyDescent="0.25">
      <c r="A106" t="s">
        <v>135</v>
      </c>
      <c r="B106" t="s">
        <v>47</v>
      </c>
      <c r="C106">
        <v>17</v>
      </c>
      <c r="D106" t="s">
        <v>20</v>
      </c>
      <c r="E106">
        <v>8</v>
      </c>
      <c r="F106" s="5">
        <f>VLOOKUP(MERCE!A106,PREZZI!A$3:B$108,2,FALSE)</f>
        <v>11.2</v>
      </c>
      <c r="G106" t="str">
        <f>LEFT(Tabella1[[#This Row],[codice ]])</f>
        <v>f</v>
      </c>
      <c r="H106">
        <f>Tabella1[prezzo]*Tabella1[confezioni in magazzino]</f>
        <v>89.6</v>
      </c>
    </row>
    <row r="107" spans="1:8" x14ac:dyDescent="0.25">
      <c r="A107" t="s">
        <v>136</v>
      </c>
      <c r="B107" t="s">
        <v>47</v>
      </c>
      <c r="C107">
        <v>9</v>
      </c>
      <c r="D107" t="s">
        <v>22</v>
      </c>
      <c r="E107">
        <v>12</v>
      </c>
      <c r="F107" s="5">
        <f>VLOOKUP(MERCE!A107,PREZZI!A$3:B$108,2,FALSE)</f>
        <v>11.2</v>
      </c>
      <c r="G107" t="str">
        <f>LEFT(Tabella1[[#This Row],[codice ]])</f>
        <v>m</v>
      </c>
      <c r="H107">
        <f>Tabella1[prezzo]*Tabella1[confezioni in magazzino]</f>
        <v>134.39999999999998</v>
      </c>
    </row>
    <row r="108" spans="1:8" x14ac:dyDescent="0.25">
      <c r="A108" t="s">
        <v>137</v>
      </c>
      <c r="B108" t="s">
        <v>47</v>
      </c>
      <c r="C108">
        <v>17</v>
      </c>
      <c r="D108" t="s">
        <v>26</v>
      </c>
      <c r="E108">
        <v>19</v>
      </c>
      <c r="F108" s="5">
        <f>VLOOKUP(MERCE!A108,PREZZI!A$3:B$108,2,FALSE)</f>
        <v>11.2</v>
      </c>
      <c r="G108" t="str">
        <f>LEFT(Tabella1[[#This Row],[codice ]])</f>
        <v>n</v>
      </c>
      <c r="H108">
        <f>Tabella1[prezzo]*Tabella1[confezioni in magazzino]</f>
        <v>212.79999999999998</v>
      </c>
    </row>
    <row r="109" spans="1:8" x14ac:dyDescent="0.25">
      <c r="A109" t="s">
        <v>142</v>
      </c>
      <c r="E109">
        <f>SUBTOTAL(109,Tabella1[confezioni in magazzino])</f>
        <v>1600</v>
      </c>
      <c r="F109" s="5">
        <f>SUBTOTAL(101,Tabella1[prezzo])</f>
        <v>9.3792452830188733</v>
      </c>
    </row>
  </sheetData>
  <conditionalFormatting sqref="A3:G108">
    <cfRule type="expression" dxfId="3" priority="1">
      <formula>$E3&lt;10</formula>
    </cfRule>
  </conditionalFormatting>
  <dataValidations count="2">
    <dataValidation operator="greaterThanOrEqual" allowBlank="1" showInputMessage="1" showErrorMessage="1" sqref="F3:F108"/>
    <dataValidation type="list" allowBlank="1" showInputMessage="1" showErrorMessage="1" sqref="D3:D108">
      <formula1>"sferico, a goccia, chicco di riso"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controllo!$A$1:$A$13</xm:f>
          </x14:formula1>
          <xm:sqref>B3:B108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>
      <selection activeCell="I33" sqref="I33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29</v>
      </c>
    </row>
    <row r="5" spans="1:1" x14ac:dyDescent="0.25">
      <c r="A5" t="s">
        <v>32</v>
      </c>
    </row>
    <row r="6" spans="1:1" x14ac:dyDescent="0.25">
      <c r="A6" t="s">
        <v>35</v>
      </c>
    </row>
    <row r="7" spans="1:1" x14ac:dyDescent="0.25">
      <c r="A7" t="s">
        <v>38</v>
      </c>
    </row>
    <row r="8" spans="1:1" x14ac:dyDescent="0.25">
      <c r="A8" t="s">
        <v>41</v>
      </c>
    </row>
    <row r="9" spans="1:1" x14ac:dyDescent="0.25">
      <c r="A9" t="s">
        <v>44</v>
      </c>
    </row>
    <row r="10" spans="1:1" x14ac:dyDescent="0.25">
      <c r="A10" t="s">
        <v>47</v>
      </c>
    </row>
    <row r="11" spans="1:1" x14ac:dyDescent="0.25">
      <c r="A11" t="s">
        <v>52</v>
      </c>
    </row>
    <row r="12" spans="1:1" x14ac:dyDescent="0.25">
      <c r="A12" t="s">
        <v>55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opLeftCell="A43" workbookViewId="0">
      <selection activeCell="B65" sqref="B65"/>
    </sheetView>
  </sheetViews>
  <sheetFormatPr defaultRowHeight="15" x14ac:dyDescent="0.25"/>
  <cols>
    <col min="1" max="1" width="33.42578125" bestFit="1" customWidth="1"/>
    <col min="2" max="2" width="18.28515625" bestFit="1" customWidth="1"/>
  </cols>
  <sheetData>
    <row r="1" spans="1:2" x14ac:dyDescent="0.25">
      <c r="A1" t="s">
        <v>138</v>
      </c>
    </row>
    <row r="2" spans="1:2" x14ac:dyDescent="0.25">
      <c r="A2" t="s">
        <v>14</v>
      </c>
      <c r="B2" t="s">
        <v>139</v>
      </c>
    </row>
    <row r="3" spans="1:2" x14ac:dyDescent="0.25">
      <c r="A3" t="s">
        <v>19</v>
      </c>
      <c r="B3" s="4">
        <v>7.7</v>
      </c>
    </row>
    <row r="4" spans="1:2" x14ac:dyDescent="0.25">
      <c r="A4" t="s">
        <v>21</v>
      </c>
      <c r="B4" s="4">
        <v>7.7</v>
      </c>
    </row>
    <row r="5" spans="1:2" x14ac:dyDescent="0.25">
      <c r="A5" t="s">
        <v>23</v>
      </c>
      <c r="B5" s="4">
        <v>7.7</v>
      </c>
    </row>
    <row r="6" spans="1:2" x14ac:dyDescent="0.25">
      <c r="A6" t="s">
        <v>24</v>
      </c>
      <c r="B6" s="4">
        <v>7.7</v>
      </c>
    </row>
    <row r="7" spans="1:2" x14ac:dyDescent="0.25">
      <c r="A7" t="s">
        <v>25</v>
      </c>
      <c r="B7" s="4">
        <v>7.7</v>
      </c>
    </row>
    <row r="8" spans="1:2" x14ac:dyDescent="0.25">
      <c r="A8" t="s">
        <v>27</v>
      </c>
      <c r="B8" s="4">
        <v>7.7</v>
      </c>
    </row>
    <row r="9" spans="1:2" x14ac:dyDescent="0.25">
      <c r="A9" t="s">
        <v>28</v>
      </c>
      <c r="B9" s="4">
        <v>7.7</v>
      </c>
    </row>
    <row r="10" spans="1:2" x14ac:dyDescent="0.25">
      <c r="A10" t="s">
        <v>30</v>
      </c>
      <c r="B10" s="4">
        <v>7.7</v>
      </c>
    </row>
    <row r="11" spans="1:2" x14ac:dyDescent="0.25">
      <c r="A11" t="s">
        <v>31</v>
      </c>
      <c r="B11" s="4">
        <v>7.7</v>
      </c>
    </row>
    <row r="12" spans="1:2" x14ac:dyDescent="0.25">
      <c r="A12" t="s">
        <v>33</v>
      </c>
      <c r="B12" s="4">
        <v>7.7</v>
      </c>
    </row>
    <row r="13" spans="1:2" x14ac:dyDescent="0.25">
      <c r="A13" t="s">
        <v>34</v>
      </c>
      <c r="B13" s="4">
        <v>7.7</v>
      </c>
    </row>
    <row r="14" spans="1:2" x14ac:dyDescent="0.25">
      <c r="A14" t="s">
        <v>36</v>
      </c>
      <c r="B14" s="4">
        <v>7.7</v>
      </c>
    </row>
    <row r="15" spans="1:2" x14ac:dyDescent="0.25">
      <c r="A15" t="s">
        <v>37</v>
      </c>
      <c r="B15" s="4">
        <v>7.7</v>
      </c>
    </row>
    <row r="16" spans="1:2" x14ac:dyDescent="0.25">
      <c r="A16" t="s">
        <v>39</v>
      </c>
      <c r="B16" s="4">
        <v>7.7</v>
      </c>
    </row>
    <row r="17" spans="1:2" x14ac:dyDescent="0.25">
      <c r="A17" t="s">
        <v>40</v>
      </c>
      <c r="B17" s="4">
        <v>7.5</v>
      </c>
    </row>
    <row r="18" spans="1:2" x14ac:dyDescent="0.25">
      <c r="A18" t="s">
        <v>42</v>
      </c>
      <c r="B18" s="4">
        <v>7.5</v>
      </c>
    </row>
    <row r="19" spans="1:2" x14ac:dyDescent="0.25">
      <c r="A19" t="s">
        <v>43</v>
      </c>
      <c r="B19" s="4">
        <v>7.5</v>
      </c>
    </row>
    <row r="20" spans="1:2" x14ac:dyDescent="0.25">
      <c r="A20" t="s">
        <v>45</v>
      </c>
      <c r="B20" s="4">
        <v>7.5</v>
      </c>
    </row>
    <row r="21" spans="1:2" x14ac:dyDescent="0.25">
      <c r="A21" t="s">
        <v>46</v>
      </c>
      <c r="B21" s="4">
        <v>7.5</v>
      </c>
    </row>
    <row r="22" spans="1:2" x14ac:dyDescent="0.25">
      <c r="A22" t="s">
        <v>48</v>
      </c>
      <c r="B22" s="4">
        <v>7.5</v>
      </c>
    </row>
    <row r="23" spans="1:2" x14ac:dyDescent="0.25">
      <c r="A23" t="s">
        <v>49</v>
      </c>
      <c r="B23" s="4">
        <v>8.4</v>
      </c>
    </row>
    <row r="24" spans="1:2" x14ac:dyDescent="0.25">
      <c r="A24" t="s">
        <v>50</v>
      </c>
      <c r="B24" s="4">
        <v>8.4</v>
      </c>
    </row>
    <row r="25" spans="1:2" x14ac:dyDescent="0.25">
      <c r="A25" t="s">
        <v>51</v>
      </c>
      <c r="B25" s="4">
        <v>8.4</v>
      </c>
    </row>
    <row r="26" spans="1:2" x14ac:dyDescent="0.25">
      <c r="A26" t="s">
        <v>53</v>
      </c>
      <c r="B26" s="4">
        <v>8.4</v>
      </c>
    </row>
    <row r="27" spans="1:2" x14ac:dyDescent="0.25">
      <c r="A27" t="s">
        <v>54</v>
      </c>
      <c r="B27" s="4">
        <v>8.4</v>
      </c>
    </row>
    <row r="28" spans="1:2" x14ac:dyDescent="0.25">
      <c r="A28" t="s">
        <v>56</v>
      </c>
      <c r="B28" s="4">
        <v>8.4</v>
      </c>
    </row>
    <row r="29" spans="1:2" x14ac:dyDescent="0.25">
      <c r="A29" t="s">
        <v>57</v>
      </c>
      <c r="B29" s="4">
        <v>8.4</v>
      </c>
    </row>
    <row r="30" spans="1:2" x14ac:dyDescent="0.25">
      <c r="A30" t="s">
        <v>58</v>
      </c>
      <c r="B30" s="4">
        <v>8.4</v>
      </c>
    </row>
    <row r="31" spans="1:2" x14ac:dyDescent="0.25">
      <c r="A31" t="s">
        <v>59</v>
      </c>
      <c r="B31" s="4">
        <v>8.4</v>
      </c>
    </row>
    <row r="32" spans="1:2" x14ac:dyDescent="0.25">
      <c r="A32" t="s">
        <v>60</v>
      </c>
      <c r="B32" s="4">
        <v>8.4</v>
      </c>
    </row>
    <row r="33" spans="1:2" x14ac:dyDescent="0.25">
      <c r="A33" t="s">
        <v>61</v>
      </c>
      <c r="B33" s="4">
        <v>8.4</v>
      </c>
    </row>
    <row r="34" spans="1:2" x14ac:dyDescent="0.25">
      <c r="A34" t="s">
        <v>62</v>
      </c>
      <c r="B34" s="4">
        <v>8.4</v>
      </c>
    </row>
    <row r="35" spans="1:2" x14ac:dyDescent="0.25">
      <c r="A35" t="s">
        <v>63</v>
      </c>
      <c r="B35" s="4">
        <v>8.4</v>
      </c>
    </row>
    <row r="36" spans="1:2" x14ac:dyDescent="0.25">
      <c r="A36" t="s">
        <v>64</v>
      </c>
      <c r="B36" s="4">
        <v>8.4</v>
      </c>
    </row>
    <row r="37" spans="1:2" x14ac:dyDescent="0.25">
      <c r="A37" t="s">
        <v>66</v>
      </c>
      <c r="B37" s="4">
        <v>8.5</v>
      </c>
    </row>
    <row r="38" spans="1:2" x14ac:dyDescent="0.25">
      <c r="A38" t="s">
        <v>67</v>
      </c>
      <c r="B38" s="4">
        <v>8.5</v>
      </c>
    </row>
    <row r="39" spans="1:2" x14ac:dyDescent="0.25">
      <c r="A39" t="s">
        <v>68</v>
      </c>
      <c r="B39" s="4">
        <v>8.5</v>
      </c>
    </row>
    <row r="40" spans="1:2" x14ac:dyDescent="0.25">
      <c r="A40" t="s">
        <v>69</v>
      </c>
      <c r="B40" s="4">
        <v>8.5</v>
      </c>
    </row>
    <row r="41" spans="1:2" x14ac:dyDescent="0.25">
      <c r="A41" t="s">
        <v>70</v>
      </c>
      <c r="B41" s="4">
        <v>8.5</v>
      </c>
    </row>
    <row r="42" spans="1:2" x14ac:dyDescent="0.25">
      <c r="A42" t="s">
        <v>71</v>
      </c>
      <c r="B42" s="4">
        <v>8.5</v>
      </c>
    </row>
    <row r="43" spans="1:2" x14ac:dyDescent="0.25">
      <c r="A43" t="s">
        <v>72</v>
      </c>
      <c r="B43" s="4">
        <v>8.5</v>
      </c>
    </row>
    <row r="44" spans="1:2" x14ac:dyDescent="0.25">
      <c r="A44" t="s">
        <v>73</v>
      </c>
      <c r="B44" s="4">
        <v>8.5</v>
      </c>
    </row>
    <row r="45" spans="1:2" x14ac:dyDescent="0.25">
      <c r="A45" t="s">
        <v>74</v>
      </c>
      <c r="B45" s="4">
        <v>9</v>
      </c>
    </row>
    <row r="46" spans="1:2" x14ac:dyDescent="0.25">
      <c r="A46" t="s">
        <v>75</v>
      </c>
      <c r="B46" s="4">
        <v>9</v>
      </c>
    </row>
    <row r="47" spans="1:2" x14ac:dyDescent="0.25">
      <c r="A47" t="s">
        <v>76</v>
      </c>
      <c r="B47" s="4">
        <v>9</v>
      </c>
    </row>
    <row r="48" spans="1:2" x14ac:dyDescent="0.25">
      <c r="A48" t="s">
        <v>77</v>
      </c>
      <c r="B48" s="4">
        <v>9</v>
      </c>
    </row>
    <row r="49" spans="1:2" x14ac:dyDescent="0.25">
      <c r="A49" t="s">
        <v>78</v>
      </c>
      <c r="B49" s="4">
        <v>9</v>
      </c>
    </row>
    <row r="50" spans="1:2" x14ac:dyDescent="0.25">
      <c r="A50" t="s">
        <v>79</v>
      </c>
      <c r="B50" s="4">
        <v>9</v>
      </c>
    </row>
    <row r="51" spans="1:2" x14ac:dyDescent="0.25">
      <c r="A51" t="s">
        <v>80</v>
      </c>
      <c r="B51" s="4">
        <v>9</v>
      </c>
    </row>
    <row r="52" spans="1:2" x14ac:dyDescent="0.25">
      <c r="A52" t="s">
        <v>81</v>
      </c>
      <c r="B52" s="4">
        <v>9</v>
      </c>
    </row>
    <row r="53" spans="1:2" x14ac:dyDescent="0.25">
      <c r="A53" t="s">
        <v>82</v>
      </c>
      <c r="B53" s="4">
        <v>9</v>
      </c>
    </row>
    <row r="54" spans="1:2" x14ac:dyDescent="0.25">
      <c r="A54" t="s">
        <v>83</v>
      </c>
      <c r="B54" s="4">
        <v>9</v>
      </c>
    </row>
    <row r="55" spans="1:2" x14ac:dyDescent="0.25">
      <c r="A55" t="s">
        <v>84</v>
      </c>
      <c r="B55" s="4">
        <v>9</v>
      </c>
    </row>
    <row r="56" spans="1:2" x14ac:dyDescent="0.25">
      <c r="A56" t="s">
        <v>85</v>
      </c>
      <c r="B56" s="4">
        <v>9</v>
      </c>
    </row>
    <row r="57" spans="1:2" x14ac:dyDescent="0.25">
      <c r="A57" t="s">
        <v>86</v>
      </c>
      <c r="B57" s="4">
        <v>9.9</v>
      </c>
    </row>
    <row r="58" spans="1:2" x14ac:dyDescent="0.25">
      <c r="A58" t="s">
        <v>87</v>
      </c>
      <c r="B58" s="4">
        <v>9.9</v>
      </c>
    </row>
    <row r="59" spans="1:2" x14ac:dyDescent="0.25">
      <c r="A59" t="s">
        <v>88</v>
      </c>
      <c r="B59" s="4">
        <v>9.9</v>
      </c>
    </row>
    <row r="60" spans="1:2" x14ac:dyDescent="0.25">
      <c r="A60" t="s">
        <v>89</v>
      </c>
      <c r="B60" s="4">
        <v>9.9</v>
      </c>
    </row>
    <row r="61" spans="1:2" x14ac:dyDescent="0.25">
      <c r="A61" t="s">
        <v>90</v>
      </c>
      <c r="B61" s="4">
        <v>9.9</v>
      </c>
    </row>
    <row r="62" spans="1:2" x14ac:dyDescent="0.25">
      <c r="A62" t="s">
        <v>91</v>
      </c>
      <c r="B62" s="4">
        <v>9.9</v>
      </c>
    </row>
    <row r="63" spans="1:2" x14ac:dyDescent="0.25">
      <c r="A63" t="s">
        <v>92</v>
      </c>
      <c r="B63" s="4">
        <v>10</v>
      </c>
    </row>
    <row r="64" spans="1:2" x14ac:dyDescent="0.25">
      <c r="A64" t="s">
        <v>93</v>
      </c>
      <c r="B64" s="4">
        <v>10</v>
      </c>
    </row>
    <row r="65" spans="1:2" x14ac:dyDescent="0.25">
      <c r="A65" t="s">
        <v>94</v>
      </c>
      <c r="B65" s="5">
        <v>10</v>
      </c>
    </row>
    <row r="66" spans="1:2" x14ac:dyDescent="0.25">
      <c r="A66" t="s">
        <v>95</v>
      </c>
      <c r="B66" s="4">
        <v>10</v>
      </c>
    </row>
    <row r="67" spans="1:2" x14ac:dyDescent="0.25">
      <c r="A67" t="s">
        <v>96</v>
      </c>
      <c r="B67" s="4">
        <v>10</v>
      </c>
    </row>
    <row r="68" spans="1:2" x14ac:dyDescent="0.25">
      <c r="A68" t="s">
        <v>97</v>
      </c>
      <c r="B68" s="4">
        <v>10</v>
      </c>
    </row>
    <row r="69" spans="1:2" x14ac:dyDescent="0.25">
      <c r="A69" t="s">
        <v>98</v>
      </c>
      <c r="B69" s="4">
        <v>10.5</v>
      </c>
    </row>
    <row r="70" spans="1:2" x14ac:dyDescent="0.25">
      <c r="A70" t="s">
        <v>99</v>
      </c>
      <c r="B70" s="4">
        <v>10.5</v>
      </c>
    </row>
    <row r="71" spans="1:2" x14ac:dyDescent="0.25">
      <c r="A71" t="s">
        <v>100</v>
      </c>
      <c r="B71" s="4">
        <v>10.5</v>
      </c>
    </row>
    <row r="72" spans="1:2" x14ac:dyDescent="0.25">
      <c r="A72" t="s">
        <v>101</v>
      </c>
      <c r="B72" s="4">
        <v>10.5</v>
      </c>
    </row>
    <row r="73" spans="1:2" x14ac:dyDescent="0.25">
      <c r="A73" t="s">
        <v>102</v>
      </c>
      <c r="B73" s="4">
        <v>10.5</v>
      </c>
    </row>
    <row r="74" spans="1:2" x14ac:dyDescent="0.25">
      <c r="A74" t="s">
        <v>103</v>
      </c>
      <c r="B74" s="4">
        <v>10.5</v>
      </c>
    </row>
    <row r="75" spans="1:2" x14ac:dyDescent="0.25">
      <c r="A75" t="s">
        <v>104</v>
      </c>
      <c r="B75" s="4">
        <v>10.5</v>
      </c>
    </row>
    <row r="76" spans="1:2" x14ac:dyDescent="0.25">
      <c r="A76" t="s">
        <v>105</v>
      </c>
      <c r="B76" s="4">
        <v>10.5</v>
      </c>
    </row>
    <row r="77" spans="1:2" x14ac:dyDescent="0.25">
      <c r="A77" t="s">
        <v>106</v>
      </c>
      <c r="B77" s="4">
        <v>10.5</v>
      </c>
    </row>
    <row r="78" spans="1:2" x14ac:dyDescent="0.25">
      <c r="A78" t="s">
        <v>107</v>
      </c>
      <c r="B78" s="4">
        <v>10.5</v>
      </c>
    </row>
    <row r="79" spans="1:2" x14ac:dyDescent="0.25">
      <c r="A79" t="s">
        <v>108</v>
      </c>
      <c r="B79" s="4">
        <v>10.5</v>
      </c>
    </row>
    <row r="80" spans="1:2" x14ac:dyDescent="0.25">
      <c r="A80" t="s">
        <v>109</v>
      </c>
      <c r="B80" s="4">
        <v>10.5</v>
      </c>
    </row>
    <row r="81" spans="1:2" x14ac:dyDescent="0.25">
      <c r="A81" t="s">
        <v>110</v>
      </c>
      <c r="B81" s="4">
        <v>10.5</v>
      </c>
    </row>
    <row r="82" spans="1:2" x14ac:dyDescent="0.25">
      <c r="A82" t="s">
        <v>111</v>
      </c>
      <c r="B82" s="4">
        <v>10.5</v>
      </c>
    </row>
    <row r="83" spans="1:2" x14ac:dyDescent="0.25">
      <c r="A83" t="s">
        <v>112</v>
      </c>
      <c r="B83" s="4">
        <v>10.5</v>
      </c>
    </row>
    <row r="84" spans="1:2" x14ac:dyDescent="0.25">
      <c r="A84" t="s">
        <v>113</v>
      </c>
      <c r="B84" s="4">
        <v>10.5</v>
      </c>
    </row>
    <row r="85" spans="1:2" x14ac:dyDescent="0.25">
      <c r="A85" t="s">
        <v>114</v>
      </c>
      <c r="B85" s="4">
        <v>10.5</v>
      </c>
    </row>
    <row r="86" spans="1:2" x14ac:dyDescent="0.25">
      <c r="A86" t="s">
        <v>115</v>
      </c>
      <c r="B86" s="4">
        <v>10.5</v>
      </c>
    </row>
    <row r="87" spans="1:2" x14ac:dyDescent="0.25">
      <c r="A87" t="s">
        <v>116</v>
      </c>
      <c r="B87" s="4">
        <v>10.5</v>
      </c>
    </row>
    <row r="88" spans="1:2" x14ac:dyDescent="0.25">
      <c r="A88" t="s">
        <v>117</v>
      </c>
      <c r="B88" s="4">
        <v>10.5</v>
      </c>
    </row>
    <row r="89" spans="1:2" x14ac:dyDescent="0.25">
      <c r="A89" t="s">
        <v>118</v>
      </c>
      <c r="B89" s="4">
        <v>10.5</v>
      </c>
    </row>
    <row r="90" spans="1:2" x14ac:dyDescent="0.25">
      <c r="A90" t="s">
        <v>119</v>
      </c>
      <c r="B90" s="4">
        <v>10.5</v>
      </c>
    </row>
    <row r="91" spans="1:2" x14ac:dyDescent="0.25">
      <c r="A91" t="s">
        <v>120</v>
      </c>
      <c r="B91" s="4">
        <v>10.5</v>
      </c>
    </row>
    <row r="92" spans="1:2" x14ac:dyDescent="0.25">
      <c r="A92" t="s">
        <v>121</v>
      </c>
      <c r="B92" s="4">
        <v>10.5</v>
      </c>
    </row>
    <row r="93" spans="1:2" x14ac:dyDescent="0.25">
      <c r="A93" t="s">
        <v>122</v>
      </c>
      <c r="B93" s="4">
        <v>10.5</v>
      </c>
    </row>
    <row r="94" spans="1:2" x14ac:dyDescent="0.25">
      <c r="A94" t="s">
        <v>123</v>
      </c>
      <c r="B94" s="4">
        <v>10.5</v>
      </c>
    </row>
    <row r="95" spans="1:2" x14ac:dyDescent="0.25">
      <c r="A95" t="s">
        <v>124</v>
      </c>
      <c r="B95" s="4">
        <v>10.5</v>
      </c>
    </row>
    <row r="96" spans="1:2" x14ac:dyDescent="0.25">
      <c r="A96" t="s">
        <v>125</v>
      </c>
      <c r="B96" s="4">
        <v>10.5</v>
      </c>
    </row>
    <row r="97" spans="1:2" x14ac:dyDescent="0.25">
      <c r="A97" t="s">
        <v>126</v>
      </c>
      <c r="B97" s="4">
        <v>11.2</v>
      </c>
    </row>
    <row r="98" spans="1:2" x14ac:dyDescent="0.25">
      <c r="A98" t="s">
        <v>127</v>
      </c>
      <c r="B98" s="4">
        <v>11.2</v>
      </c>
    </row>
    <row r="99" spans="1:2" x14ac:dyDescent="0.25">
      <c r="A99" t="s">
        <v>128</v>
      </c>
      <c r="B99" s="4">
        <v>11.2</v>
      </c>
    </row>
    <row r="100" spans="1:2" x14ac:dyDescent="0.25">
      <c r="A100" t="s">
        <v>129</v>
      </c>
      <c r="B100" s="4">
        <v>11.2</v>
      </c>
    </row>
    <row r="101" spans="1:2" x14ac:dyDescent="0.25">
      <c r="A101" t="s">
        <v>130</v>
      </c>
      <c r="B101" s="4">
        <v>11.2</v>
      </c>
    </row>
    <row r="102" spans="1:2" x14ac:dyDescent="0.25">
      <c r="A102" t="s">
        <v>131</v>
      </c>
      <c r="B102" s="4">
        <v>11.2</v>
      </c>
    </row>
    <row r="103" spans="1:2" x14ac:dyDescent="0.25">
      <c r="A103" t="s">
        <v>132</v>
      </c>
      <c r="B103" s="4">
        <v>11.2</v>
      </c>
    </row>
    <row r="104" spans="1:2" x14ac:dyDescent="0.25">
      <c r="A104" t="s">
        <v>133</v>
      </c>
      <c r="B104" s="4">
        <v>11.2</v>
      </c>
    </row>
    <row r="105" spans="1:2" x14ac:dyDescent="0.25">
      <c r="A105" t="s">
        <v>134</v>
      </c>
      <c r="B105" s="4">
        <v>11.2</v>
      </c>
    </row>
    <row r="106" spans="1:2" x14ac:dyDescent="0.25">
      <c r="A106" t="s">
        <v>135</v>
      </c>
      <c r="B106" s="4">
        <v>11.2</v>
      </c>
    </row>
    <row r="107" spans="1:2" x14ac:dyDescent="0.25">
      <c r="A107" t="s">
        <v>136</v>
      </c>
      <c r="B107" s="4">
        <v>11.2</v>
      </c>
    </row>
    <row r="108" spans="1:2" x14ac:dyDescent="0.25">
      <c r="A108" t="s">
        <v>137</v>
      </c>
      <c r="B108" s="4">
        <v>11.2</v>
      </c>
    </row>
  </sheetData>
  <dataValidations count="1">
    <dataValidation type="decimal" operator="greaterThanOrEqual" allowBlank="1" showInputMessage="1" showErrorMessage="1" sqref="B3:B108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Dati riepilogativi</vt:lpstr>
      <vt:lpstr>Tabella pivot</vt:lpstr>
      <vt:lpstr>Grafico pivot</vt:lpstr>
      <vt:lpstr>MERCE</vt:lpstr>
      <vt:lpstr>controllo</vt:lpstr>
      <vt:lpstr>PREZZI</vt:lpstr>
      <vt:lpstr>PREZZI!perlinePrezzi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Facchini</dc:creator>
  <cp:lastModifiedBy>Laura Magli</cp:lastModifiedBy>
  <dcterms:created xsi:type="dcterms:W3CDTF">2017-05-29T15:28:26Z</dcterms:created>
  <dcterms:modified xsi:type="dcterms:W3CDTF">2018-01-23T11:54:20Z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8ca7bc18-eee4-47b2-abb8-f3bedc7dc3af</vt:lpwstr>
  </property>
</Properties>
</file>